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310"/>
  </bookViews>
  <sheets>
    <sheet name="приложение 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7" i="1" l="1"/>
  <c r="I17" i="1"/>
  <c r="L16" i="1"/>
  <c r="G16" i="1"/>
  <c r="F16" i="1"/>
  <c r="E16" i="1"/>
  <c r="C16" i="1" s="1"/>
  <c r="L15" i="1"/>
  <c r="G15" i="1"/>
  <c r="F15" i="1"/>
  <c r="E15" i="1"/>
  <c r="C15" i="1" s="1"/>
  <c r="L14" i="1"/>
  <c r="E14" i="1"/>
  <c r="C14" i="1" s="1"/>
  <c r="L13" i="1"/>
  <c r="E13" i="1"/>
  <c r="D13" i="1"/>
  <c r="C13" i="1"/>
  <c r="L12" i="1"/>
  <c r="G12" i="1"/>
  <c r="F12" i="1"/>
  <c r="E12" i="1"/>
  <c r="D12" i="1"/>
  <c r="H12" i="1" s="1"/>
  <c r="L11" i="1"/>
  <c r="G11" i="1"/>
  <c r="F11" i="1"/>
  <c r="E11" i="1"/>
  <c r="D11" i="1"/>
  <c r="H11" i="1" s="1"/>
  <c r="L10" i="1"/>
  <c r="F10" i="1"/>
  <c r="D10" i="1"/>
  <c r="C10" i="1" s="1"/>
  <c r="L9" i="1"/>
  <c r="L17" i="1" s="1"/>
  <c r="G9" i="1"/>
  <c r="G17" i="1" s="1"/>
  <c r="F9" i="1"/>
  <c r="F17" i="1" s="1"/>
  <c r="E9" i="1"/>
  <c r="E17" i="1" s="1"/>
  <c r="D9" i="1"/>
  <c r="D17" i="1" s="1"/>
  <c r="G7" i="1"/>
  <c r="F7" i="1"/>
  <c r="E7" i="1"/>
  <c r="D7" i="1"/>
  <c r="H16" i="1" s="1"/>
  <c r="C9" i="1" l="1"/>
  <c r="H10" i="1"/>
  <c r="C11" i="1"/>
  <c r="H9" i="1"/>
  <c r="C12" i="1"/>
  <c r="H13" i="1"/>
  <c r="H7" i="1"/>
  <c r="K13" i="1" s="1"/>
  <c r="M13" i="1" s="1"/>
  <c r="H14" i="1"/>
  <c r="H15" i="1"/>
  <c r="H17" i="1" l="1"/>
  <c r="K11" i="1"/>
  <c r="M11" i="1" s="1"/>
  <c r="K10" i="1"/>
  <c r="M10" i="1" s="1"/>
  <c r="K16" i="1"/>
  <c r="M16" i="1" s="1"/>
  <c r="K14" i="1"/>
  <c r="M14" i="1" s="1"/>
  <c r="K12" i="1"/>
  <c r="M12" i="1" s="1"/>
  <c r="K9" i="1"/>
  <c r="K15" i="1"/>
  <c r="M15" i="1" s="1"/>
  <c r="K17" i="1" l="1"/>
  <c r="M9" i="1"/>
</calcChain>
</file>

<file path=xl/sharedStrings.xml><?xml version="1.0" encoding="utf-8"?>
<sst xmlns="http://schemas.openxmlformats.org/spreadsheetml/2006/main" count="17" uniqueCount="17">
  <si>
    <t>Приложение 2</t>
  </si>
  <si>
    <t>к приказу КОиН</t>
  </si>
  <si>
    <t>от___________№______</t>
  </si>
  <si>
    <t>Отраслевой корректирующий коэффициент к базовым нормативам на общехозяйственные нужды и содержание имущества для  оказания  муниципальных услуг общеобразовательными организациями</t>
  </si>
  <si>
    <t>дошколята</t>
  </si>
  <si>
    <t>началка</t>
  </si>
  <si>
    <t>общее</t>
  </si>
  <si>
    <t>среднее</t>
  </si>
  <si>
    <t xml:space="preserve">отраслевой корректирующий коэффициент к базовым нормативам затрат на оказание муниципальных услуг
коэффициент </t>
  </si>
  <si>
    <t>МБОУ СОШ №1</t>
  </si>
  <si>
    <t>МБОУ СОШ №2</t>
  </si>
  <si>
    <t>МБОУ СОШ №3</t>
  </si>
  <si>
    <t>МБОУ СОШ №6</t>
  </si>
  <si>
    <t>МБОУ НОШ №9</t>
  </si>
  <si>
    <t>МБОУ НОШ №11</t>
  </si>
  <si>
    <t>МБОУ СОШ №14</t>
  </si>
  <si>
    <t>МБОУ "Гимназия"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</si>
</sst>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1" applyFont="1" applyFill="1" applyProtection="1">
      <protection hidden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оцентный 2" xfId="5"/>
    <cellStyle name="Процентный 3" xfId="6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86;&#1074;&#1084;&#1077;&#1089;&#1090;&#1085;&#1072;&#1103;%20&#1088;&#1072;&#1073;&#1086;&#1090;&#1072;\&#1052;&#1059;&#1053;&#1048;&#1062;&#1048;&#1055;&#1040;&#1051;&#1068;&#1053;&#1067;&#1045;%20&#1047;&#1040;&#1044;&#1040;&#1053;&#1048;&#1071;\&#1085;&#1086;&#1088;&#1084;&#1072;&#1090;&#1080;&#1074;&#1085;&#1099;&#1077;%20&#1079;&#1072;&#1090;&#1088;&#1072;&#1090;&#1099;\2019%20&#1043;&#1054;&#1044;\&#1096;&#1082;&#1086;&#1083;&#1099;%202019\&#1089;&#1077;&#1085;&#1090;&#1103;&#1073;&#1088;&#1100;\&#1087;&#1088;&#1080;&#1083;.&#1082;%20&#1087;&#1077;&#1088;&#1074;&#1086;&#1085;&#1072;&#1095;&#1072;&#1083;&#1100;&#1085;&#1086;&#1084;&#1091;%20&#1087;&#1088;&#1080;&#1082;&#1072;&#1079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справочно"/>
      <sheetName val="приложение к приказу (норматив)"/>
      <sheetName val="Спр.школы по статьям"/>
      <sheetName val="Спр.школы по детям"/>
      <sheetName val="Спр.базовый норматив "/>
    </sheetNames>
    <sheetDataSet>
      <sheetData sheetId="0">
        <row r="188">
          <cell r="M188">
            <v>0.48513343929586533</v>
          </cell>
          <cell r="N188">
            <v>12.243330575414914</v>
          </cell>
          <cell r="O188">
            <v>13.055479888606508</v>
          </cell>
          <cell r="P188">
            <v>3.2485972527663871</v>
          </cell>
        </row>
      </sheetData>
      <sheetData sheetId="1"/>
      <sheetData sheetId="2">
        <row r="97">
          <cell r="J97">
            <v>479</v>
          </cell>
          <cell r="R97">
            <v>282</v>
          </cell>
          <cell r="Z97">
            <v>425</v>
          </cell>
          <cell r="AD97">
            <v>606</v>
          </cell>
          <cell r="AH97">
            <v>450</v>
          </cell>
          <cell r="AL97">
            <v>287</v>
          </cell>
          <cell r="AP97">
            <v>328</v>
          </cell>
        </row>
        <row r="98">
          <cell r="J98">
            <v>629</v>
          </cell>
          <cell r="N98">
            <v>617</v>
          </cell>
          <cell r="R98">
            <v>748</v>
          </cell>
          <cell r="Z98">
            <v>786</v>
          </cell>
          <cell r="AL98">
            <v>295</v>
          </cell>
          <cell r="AP98">
            <v>558</v>
          </cell>
        </row>
        <row r="99">
          <cell r="I99">
            <v>131</v>
          </cell>
          <cell r="R99">
            <v>232</v>
          </cell>
          <cell r="Z99">
            <v>187</v>
          </cell>
          <cell r="AD99">
            <v>3</v>
          </cell>
          <cell r="AH99">
            <v>1</v>
          </cell>
          <cell r="AL99">
            <v>85</v>
          </cell>
          <cell r="AP99">
            <v>160</v>
          </cell>
        </row>
        <row r="100">
          <cell r="I100">
            <v>0</v>
          </cell>
          <cell r="N100">
            <v>60</v>
          </cell>
          <cell r="R100">
            <v>0</v>
          </cell>
          <cell r="Z100">
            <v>0</v>
          </cell>
          <cell r="AD100">
            <v>75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tabSelected="1" workbookViewId="0">
      <selection activeCell="A5" sqref="A5:M5"/>
    </sheetView>
  </sheetViews>
  <sheetFormatPr defaultRowHeight="15" x14ac:dyDescent="0.25"/>
  <cols>
    <col min="2" max="2" width="28.28515625" customWidth="1"/>
    <col min="3" max="3" width="28.28515625" hidden="1" customWidth="1"/>
    <col min="4" max="9" width="15.85546875" hidden="1" customWidth="1"/>
    <col min="10" max="11" width="14.140625" hidden="1" customWidth="1"/>
    <col min="12" max="12" width="16.28515625" hidden="1" customWidth="1"/>
    <col min="13" max="13" width="34" customWidth="1"/>
  </cols>
  <sheetData>
    <row r="1" spans="1:13" x14ac:dyDescent="0.25">
      <c r="M1" s="1" t="s">
        <v>0</v>
      </c>
    </row>
    <row r="2" spans="1:13" x14ac:dyDescent="0.25">
      <c r="M2" s="1" t="s">
        <v>1</v>
      </c>
    </row>
    <row r="3" spans="1:13" x14ac:dyDescent="0.25">
      <c r="M3" s="1" t="s">
        <v>2</v>
      </c>
    </row>
    <row r="5" spans="1:13" ht="87" customHeight="1" x14ac:dyDescent="0.25">
      <c r="A5" s="2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x14ac:dyDescent="0.25">
      <c r="D7">
        <f>'[1]приложение 1'!M188</f>
        <v>0.48513343929586533</v>
      </c>
      <c r="E7">
        <f>'[1]приложение 1'!N188</f>
        <v>12.243330575414914</v>
      </c>
      <c r="F7">
        <f>'[1]приложение 1'!O188</f>
        <v>13.055479888606508</v>
      </c>
      <c r="G7">
        <f>'[1]приложение 1'!P188</f>
        <v>3.2485972527663871</v>
      </c>
      <c r="H7">
        <f>SUM(D7:G7)</f>
        <v>29.032541156083674</v>
      </c>
    </row>
    <row r="8" spans="1:13" ht="76.5" customHeight="1" x14ac:dyDescent="0.25">
      <c r="A8" s="4"/>
      <c r="B8" s="4"/>
      <c r="C8" s="4"/>
      <c r="D8" s="4" t="s">
        <v>4</v>
      </c>
      <c r="E8" s="4" t="s">
        <v>5</v>
      </c>
      <c r="F8" s="4" t="s">
        <v>6</v>
      </c>
      <c r="G8" s="4" t="s">
        <v>7</v>
      </c>
      <c r="H8" s="4"/>
      <c r="I8" s="4"/>
      <c r="J8" s="4"/>
      <c r="K8" s="4"/>
      <c r="L8" s="4"/>
      <c r="M8" s="5" t="s">
        <v>8</v>
      </c>
    </row>
    <row r="9" spans="1:13" ht="24.75" customHeight="1" x14ac:dyDescent="0.25">
      <c r="A9" s="6">
        <v>1</v>
      </c>
      <c r="B9" s="6" t="s">
        <v>9</v>
      </c>
      <c r="C9" s="6">
        <f>D9+E9+F9+G9</f>
        <v>1239</v>
      </c>
      <c r="D9" s="6">
        <f>'[1]приложение 3'!I$100</f>
        <v>0</v>
      </c>
      <c r="E9" s="6">
        <f>'[1]приложение 3'!J$97</f>
        <v>479</v>
      </c>
      <c r="F9" s="6">
        <f>'[1]приложение 3'!J$98</f>
        <v>629</v>
      </c>
      <c r="G9" s="6">
        <f>'[1]приложение 3'!I$99</f>
        <v>131</v>
      </c>
      <c r="H9" s="7">
        <f>(D9*$D$7+E9*$E$7+F9*$F$7+G9*$G$7)*1000</f>
        <v>14502018.435669636</v>
      </c>
      <c r="I9" s="6">
        <v>26208400</v>
      </c>
      <c r="J9" s="6">
        <v>17957500</v>
      </c>
      <c r="K9" s="8">
        <f>C9*$H$7*1000</f>
        <v>35971318.492387667</v>
      </c>
      <c r="L9" s="9">
        <f>I9+J9</f>
        <v>44165900</v>
      </c>
      <c r="M9" s="10">
        <f>L9/K9</f>
        <v>1.2278087612870372</v>
      </c>
    </row>
    <row r="10" spans="1:13" ht="24.75" customHeight="1" x14ac:dyDescent="0.25">
      <c r="A10" s="6">
        <v>2</v>
      </c>
      <c r="B10" s="6" t="s">
        <v>10</v>
      </c>
      <c r="C10" s="6">
        <f t="shared" ref="C10:C16" si="0">D10+E10+F10+G10</f>
        <v>1332</v>
      </c>
      <c r="D10" s="6">
        <f>'[1]приложение 3'!N100</f>
        <v>60</v>
      </c>
      <c r="E10" s="6">
        <v>546</v>
      </c>
      <c r="F10" s="6">
        <f>'[1]приложение 3'!N98</f>
        <v>617</v>
      </c>
      <c r="G10" s="6">
        <v>109</v>
      </c>
      <c r="H10" s="7">
        <f>(D10*$D$7+E10*$E$7+F10*$F$7+G10*$G$7)*1000</f>
        <v>15123294.692356046</v>
      </c>
      <c r="I10" s="6">
        <v>19528300</v>
      </c>
      <c r="J10" s="6">
        <v>14490900</v>
      </c>
      <c r="K10" s="8">
        <f t="shared" ref="K10:K16" si="1">C10*$H$7*1000</f>
        <v>38671344.819903456</v>
      </c>
      <c r="L10" s="9">
        <f t="shared" ref="L10:L16" si="2">I10+J10</f>
        <v>34019200</v>
      </c>
      <c r="M10" s="10">
        <f t="shared" ref="M10:M16" si="3">L10/K10</f>
        <v>0.87970046447650097</v>
      </c>
    </row>
    <row r="11" spans="1:13" ht="24.75" customHeight="1" x14ac:dyDescent="0.25">
      <c r="A11" s="6">
        <v>34</v>
      </c>
      <c r="B11" s="6" t="s">
        <v>11</v>
      </c>
      <c r="C11" s="6">
        <f t="shared" si="0"/>
        <v>1262</v>
      </c>
      <c r="D11" s="6">
        <f>'[1]приложение 3'!R100</f>
        <v>0</v>
      </c>
      <c r="E11" s="6">
        <f>'[1]приложение 3'!R97</f>
        <v>282</v>
      </c>
      <c r="F11" s="6">
        <f>'[1]приложение 3'!R98</f>
        <v>748</v>
      </c>
      <c r="G11" s="6">
        <f>'[1]приложение 3'!R99</f>
        <v>232</v>
      </c>
      <c r="H11" s="7">
        <f>(D11*$D$7+E11*$E$7+F11*$F$7+G11*$G$7)*1000</f>
        <v>13971792.741586475</v>
      </c>
      <c r="I11" s="6">
        <v>17166100</v>
      </c>
      <c r="J11" s="6">
        <v>11586500</v>
      </c>
      <c r="K11" s="8">
        <f t="shared" si="1"/>
        <v>36639066.938977592</v>
      </c>
      <c r="L11" s="9">
        <f t="shared" si="2"/>
        <v>28752600</v>
      </c>
      <c r="M11" s="10">
        <f t="shared" si="3"/>
        <v>0.78475251697559567</v>
      </c>
    </row>
    <row r="12" spans="1:13" ht="24.75" customHeight="1" x14ac:dyDescent="0.25">
      <c r="A12" s="6">
        <v>6</v>
      </c>
      <c r="B12" s="6" t="s">
        <v>12</v>
      </c>
      <c r="C12" s="6">
        <f t="shared" si="0"/>
        <v>1398</v>
      </c>
      <c r="D12" s="6">
        <f>'[1]приложение 3'!Z100</f>
        <v>0</v>
      </c>
      <c r="E12" s="6">
        <f>'[1]приложение 3'!Z97</f>
        <v>425</v>
      </c>
      <c r="F12" s="6">
        <f>'[1]приложение 3'!Z98</f>
        <v>786</v>
      </c>
      <c r="G12" s="6">
        <f>'[1]приложение 3'!Z99</f>
        <v>187</v>
      </c>
      <c r="H12" s="7">
        <f t="shared" ref="H12:H16" si="4">(D12*$D$7+E12*$E$7+F12*$F$7+G12*$G$7)*1000</f>
        <v>16072510.373263367</v>
      </c>
      <c r="I12" s="6">
        <v>20778600</v>
      </c>
      <c r="J12" s="6">
        <v>13772600</v>
      </c>
      <c r="K12" s="8">
        <f t="shared" si="1"/>
        <v>40587492.536204979</v>
      </c>
      <c r="L12" s="9">
        <f t="shared" si="2"/>
        <v>34551200</v>
      </c>
      <c r="M12" s="10">
        <f t="shared" si="3"/>
        <v>0.85127702750248824</v>
      </c>
    </row>
    <row r="13" spans="1:13" ht="24.75" customHeight="1" x14ac:dyDescent="0.25">
      <c r="A13" s="6">
        <v>7</v>
      </c>
      <c r="B13" s="6" t="s">
        <v>13</v>
      </c>
      <c r="C13" s="6">
        <f t="shared" si="0"/>
        <v>684</v>
      </c>
      <c r="D13" s="6">
        <f>'[1]приложение 3'!AD100</f>
        <v>75</v>
      </c>
      <c r="E13" s="6">
        <f>'[1]приложение 3'!AD97+'[1]приложение 3'!AD99</f>
        <v>609</v>
      </c>
      <c r="F13" s="6"/>
      <c r="G13" s="6"/>
      <c r="H13" s="7">
        <f t="shared" si="4"/>
        <v>7492573.328374872</v>
      </c>
      <c r="I13" s="6">
        <v>10779900</v>
      </c>
      <c r="J13" s="6">
        <v>6620800</v>
      </c>
      <c r="K13" s="8">
        <f t="shared" si="1"/>
        <v>19858258.150761236</v>
      </c>
      <c r="L13" s="9">
        <f t="shared" si="2"/>
        <v>17400700</v>
      </c>
      <c r="M13" s="10">
        <f t="shared" si="3"/>
        <v>0.87624502954368988</v>
      </c>
    </row>
    <row r="14" spans="1:13" ht="24.75" customHeight="1" x14ac:dyDescent="0.25">
      <c r="A14" s="6">
        <v>8</v>
      </c>
      <c r="B14" s="6" t="s">
        <v>14</v>
      </c>
      <c r="C14" s="6">
        <f t="shared" si="0"/>
        <v>451</v>
      </c>
      <c r="D14" s="6"/>
      <c r="E14" s="6">
        <f>'[1]приложение 3'!AH97+'[1]приложение 3'!AH99</f>
        <v>451</v>
      </c>
      <c r="F14" s="6"/>
      <c r="G14" s="6"/>
      <c r="H14" s="7">
        <f t="shared" si="4"/>
        <v>5521742.0895121256</v>
      </c>
      <c r="I14" s="6">
        <v>7866700</v>
      </c>
      <c r="J14" s="6">
        <v>3872600</v>
      </c>
      <c r="K14" s="8">
        <f t="shared" si="1"/>
        <v>13093676.061393736</v>
      </c>
      <c r="L14" s="9">
        <f t="shared" si="2"/>
        <v>11739300</v>
      </c>
      <c r="M14" s="10">
        <f t="shared" si="3"/>
        <v>0.89656258066540473</v>
      </c>
    </row>
    <row r="15" spans="1:13" ht="24.75" customHeight="1" x14ac:dyDescent="0.25">
      <c r="A15" s="6">
        <v>9</v>
      </c>
      <c r="B15" s="6" t="s">
        <v>15</v>
      </c>
      <c r="C15" s="6">
        <f t="shared" si="0"/>
        <v>667</v>
      </c>
      <c r="D15" s="6"/>
      <c r="E15" s="6">
        <f>'[1]приложение 3'!AL97</f>
        <v>287</v>
      </c>
      <c r="F15" s="6">
        <f>'[1]приложение 3'!AL98</f>
        <v>295</v>
      </c>
      <c r="G15" s="6">
        <f>'[1]приложение 3'!AL99</f>
        <v>85</v>
      </c>
      <c r="H15" s="7">
        <f t="shared" si="4"/>
        <v>7641333.2087681433</v>
      </c>
      <c r="I15" s="6">
        <v>9983100</v>
      </c>
      <c r="J15" s="6">
        <v>6495900</v>
      </c>
      <c r="K15" s="8">
        <f t="shared" si="1"/>
        <v>19364704.951107811</v>
      </c>
      <c r="L15" s="9">
        <f t="shared" si="2"/>
        <v>16479000</v>
      </c>
      <c r="M15" s="10">
        <f t="shared" si="3"/>
        <v>0.85098120738768468</v>
      </c>
    </row>
    <row r="16" spans="1:13" ht="24.75" customHeight="1" x14ac:dyDescent="0.25">
      <c r="A16" s="6">
        <v>10</v>
      </c>
      <c r="B16" s="6" t="s">
        <v>16</v>
      </c>
      <c r="C16" s="6">
        <f t="shared" si="0"/>
        <v>1046</v>
      </c>
      <c r="D16" s="6"/>
      <c r="E16" s="6">
        <f>'[1]приложение 3'!AP97</f>
        <v>328</v>
      </c>
      <c r="F16" s="6">
        <f>'[1]приложение 3'!AP98</f>
        <v>558</v>
      </c>
      <c r="G16" s="6">
        <f>'[1]приложение 3'!AP99</f>
        <v>160</v>
      </c>
      <c r="H16" s="7">
        <f t="shared" si="4"/>
        <v>11820545.767021146</v>
      </c>
      <c r="I16" s="6">
        <v>36419100</v>
      </c>
      <c r="J16" s="6">
        <v>8418600</v>
      </c>
      <c r="K16" s="8">
        <f t="shared" si="1"/>
        <v>30368038.049263522</v>
      </c>
      <c r="L16" s="9">
        <f t="shared" si="2"/>
        <v>44837700</v>
      </c>
      <c r="M16" s="10">
        <f t="shared" si="3"/>
        <v>1.4764766800958151</v>
      </c>
    </row>
    <row r="17" spans="3:12" x14ac:dyDescent="0.25">
      <c r="C17" s="6"/>
      <c r="D17">
        <f>SUM(D9:D16)</f>
        <v>135</v>
      </c>
      <c r="E17">
        <f t="shared" ref="E17:G17" si="5">SUM(E9:E16)</f>
        <v>3407</v>
      </c>
      <c r="F17">
        <f t="shared" si="5"/>
        <v>3633</v>
      </c>
      <c r="G17">
        <f t="shared" si="5"/>
        <v>904</v>
      </c>
      <c r="H17" s="11">
        <f>SUM(H9:H16)</f>
        <v>92145810.636551812</v>
      </c>
      <c r="I17" s="11">
        <f t="shared" ref="I17:L17" si="6">SUM(I9:I16)</f>
        <v>148730200</v>
      </c>
      <c r="J17" s="11">
        <f t="shared" si="6"/>
        <v>83215400</v>
      </c>
      <c r="K17" s="11">
        <f>SUM(K9:K16)</f>
        <v>234553900</v>
      </c>
      <c r="L17" s="11">
        <f t="shared" si="6"/>
        <v>231945600</v>
      </c>
    </row>
  </sheetData>
  <mergeCells count="1">
    <mergeCell ref="A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2019-04-06T09:59:44Z</dcterms:created>
  <dcterms:modified xsi:type="dcterms:W3CDTF">2019-04-06T09:59:51Z</dcterms:modified>
</cp:coreProperties>
</file>