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приложение 3" sheetId="1" r:id="rId1"/>
  </sheets>
  <definedNames>
    <definedName name="_xlnm._FilterDatabase" localSheetId="0" hidden="1">'приложение 3'!$A$7:$BG$81</definedName>
    <definedName name="_xlnm.Print_Titles" localSheetId="0">'приложение 3'!$5:$7</definedName>
    <definedName name="_xlnm.Print_Area" localSheetId="0">'приложение 3'!$A$1:$AH$90</definedName>
  </definedNames>
  <calcPr calcId="144525"/>
</workbook>
</file>

<file path=xl/calcChain.xml><?xml version="1.0" encoding="utf-8"?>
<calcChain xmlns="http://schemas.openxmlformats.org/spreadsheetml/2006/main">
  <c r="AI103" i="1" l="1"/>
  <c r="AI102" i="1"/>
  <c r="AG101" i="1"/>
  <c r="AF101" i="1"/>
  <c r="AD101" i="1"/>
  <c r="AC101" i="1"/>
  <c r="AA101" i="1"/>
  <c r="Z101" i="1"/>
  <c r="X101" i="1"/>
  <c r="W101" i="1"/>
  <c r="U101" i="1"/>
  <c r="T101" i="1"/>
  <c r="R101" i="1"/>
  <c r="Q101" i="1"/>
  <c r="O101" i="1"/>
  <c r="N101" i="1"/>
  <c r="L101" i="1"/>
  <c r="K101" i="1"/>
  <c r="I101" i="1"/>
  <c r="H101" i="1"/>
  <c r="AG100" i="1"/>
  <c r="AF100" i="1"/>
  <c r="AD100" i="1"/>
  <c r="AC100" i="1"/>
  <c r="AA100" i="1"/>
  <c r="Z100" i="1"/>
  <c r="X100" i="1"/>
  <c r="W100" i="1"/>
  <c r="U100" i="1"/>
  <c r="T100" i="1"/>
  <c r="R100" i="1"/>
  <c r="Q100" i="1"/>
  <c r="O100" i="1"/>
  <c r="N100" i="1"/>
  <c r="L100" i="1"/>
  <c r="K100" i="1"/>
  <c r="I100" i="1"/>
  <c r="H100" i="1"/>
  <c r="AG99" i="1"/>
  <c r="AF99" i="1"/>
  <c r="AD99" i="1"/>
  <c r="AC99" i="1"/>
  <c r="AA99" i="1"/>
  <c r="Z99" i="1"/>
  <c r="X99" i="1"/>
  <c r="W99" i="1"/>
  <c r="U99" i="1"/>
  <c r="T99" i="1"/>
  <c r="R99" i="1"/>
  <c r="Q99" i="1"/>
  <c r="O99" i="1"/>
  <c r="N99" i="1"/>
  <c r="L99" i="1"/>
  <c r="K99" i="1"/>
  <c r="I99" i="1"/>
  <c r="H99" i="1"/>
  <c r="AG98" i="1"/>
  <c r="AF98" i="1"/>
  <c r="AD98" i="1"/>
  <c r="AC98" i="1"/>
  <c r="AA98" i="1"/>
  <c r="Z98" i="1"/>
  <c r="X98" i="1"/>
  <c r="W98" i="1"/>
  <c r="U98" i="1"/>
  <c r="T98" i="1"/>
  <c r="R98" i="1"/>
  <c r="Q98" i="1"/>
  <c r="O98" i="1"/>
  <c r="N98" i="1"/>
  <c r="L98" i="1"/>
  <c r="K98" i="1"/>
  <c r="I98" i="1"/>
  <c r="H98" i="1"/>
  <c r="AI97" i="1"/>
  <c r="I96" i="1"/>
  <c r="H96" i="1"/>
  <c r="AI95" i="1"/>
  <c r="R94" i="1"/>
  <c r="O94" i="1"/>
  <c r="N94" i="1"/>
  <c r="K94" i="1"/>
  <c r="AI93" i="1"/>
  <c r="G93" i="1"/>
  <c r="AG92" i="1"/>
  <c r="AG94" i="1" s="1"/>
  <c r="AG96" i="1" s="1"/>
  <c r="AF92" i="1"/>
  <c r="AF94" i="1" s="1"/>
  <c r="AF96" i="1" s="1"/>
  <c r="AD92" i="1"/>
  <c r="AC92" i="1"/>
  <c r="AC94" i="1" s="1"/>
  <c r="AC96" i="1" s="1"/>
  <c r="AA92" i="1"/>
  <c r="AA94" i="1" s="1"/>
  <c r="Z92" i="1"/>
  <c r="X92" i="1"/>
  <c r="X94" i="1" s="1"/>
  <c r="X96" i="1" s="1"/>
  <c r="W92" i="1"/>
  <c r="W94" i="1" s="1"/>
  <c r="U92" i="1"/>
  <c r="U94" i="1" s="1"/>
  <c r="U96" i="1" s="1"/>
  <c r="T92" i="1"/>
  <c r="T94" i="1" s="1"/>
  <c r="T96" i="1" s="1"/>
  <c r="R92" i="1"/>
  <c r="R96" i="1" s="1"/>
  <c r="Q92" i="1"/>
  <c r="O92" i="1"/>
  <c r="O96" i="1" s="1"/>
  <c r="N92" i="1"/>
  <c r="N96" i="1" s="1"/>
  <c r="L92" i="1"/>
  <c r="L94" i="1" s="1"/>
  <c r="K92" i="1"/>
  <c r="K96" i="1" s="1"/>
  <c r="AI91" i="1"/>
  <c r="G91" i="1"/>
  <c r="AI90" i="1"/>
  <c r="G90" i="1"/>
  <c r="AI89" i="1"/>
  <c r="G89" i="1"/>
  <c r="AI88" i="1"/>
  <c r="AI87" i="1"/>
  <c r="AH87" i="1"/>
  <c r="AE87" i="1"/>
  <c r="AB87" i="1"/>
  <c r="Y87" i="1"/>
  <c r="V87" i="1"/>
  <c r="S87" i="1"/>
  <c r="P87" i="1"/>
  <c r="G87" i="1" s="1"/>
  <c r="M87" i="1"/>
  <c r="J87" i="1"/>
  <c r="AI86" i="1"/>
  <c r="G86" i="1"/>
  <c r="AI85" i="1"/>
  <c r="AH85" i="1"/>
  <c r="AE85" i="1"/>
  <c r="AB85" i="1"/>
  <c r="Y85" i="1"/>
  <c r="V85" i="1"/>
  <c r="S85" i="1"/>
  <c r="P85" i="1"/>
  <c r="M85" i="1"/>
  <c r="J85" i="1"/>
  <c r="G85" i="1"/>
  <c r="AI84" i="1"/>
  <c r="G84" i="1"/>
  <c r="AI83" i="1"/>
  <c r="AI82" i="1"/>
  <c r="AG81" i="1"/>
  <c r="AF81" i="1"/>
  <c r="AD81" i="1"/>
  <c r="AC81" i="1"/>
  <c r="AA81" i="1"/>
  <c r="Z81" i="1"/>
  <c r="X81" i="1"/>
  <c r="W81" i="1"/>
  <c r="U81" i="1"/>
  <c r="T81" i="1"/>
  <c r="R81" i="1"/>
  <c r="Q81" i="1"/>
  <c r="O81" i="1"/>
  <c r="N81" i="1"/>
  <c r="L81" i="1"/>
  <c r="K81" i="1"/>
  <c r="I81" i="1"/>
  <c r="H81" i="1"/>
  <c r="AH80" i="1"/>
  <c r="AE80" i="1"/>
  <c r="AB80" i="1"/>
  <c r="Y80" i="1"/>
  <c r="V80" i="1"/>
  <c r="S80" i="1"/>
  <c r="P80" i="1"/>
  <c r="M80" i="1"/>
  <c r="J80" i="1"/>
  <c r="G80" i="1" s="1"/>
  <c r="F80" i="1"/>
  <c r="E80" i="1"/>
  <c r="AI80" i="1" s="1"/>
  <c r="D80" i="1"/>
  <c r="AH79" i="1"/>
  <c r="AE79" i="1"/>
  <c r="AB79" i="1"/>
  <c r="Y79" i="1"/>
  <c r="V79" i="1"/>
  <c r="S79" i="1"/>
  <c r="P79" i="1"/>
  <c r="M79" i="1"/>
  <c r="J79" i="1"/>
  <c r="G79" i="1" s="1"/>
  <c r="F79" i="1"/>
  <c r="D79" i="1" s="1"/>
  <c r="E79" i="1"/>
  <c r="AI79" i="1" s="1"/>
  <c r="AH78" i="1"/>
  <c r="AE78" i="1"/>
  <c r="AB78" i="1"/>
  <c r="Y78" i="1"/>
  <c r="V78" i="1"/>
  <c r="S78" i="1"/>
  <c r="P78" i="1"/>
  <c r="M78" i="1"/>
  <c r="J78" i="1"/>
  <c r="F78" i="1"/>
  <c r="E78" i="1"/>
  <c r="AI78" i="1" s="1"/>
  <c r="D78" i="1"/>
  <c r="AH77" i="1"/>
  <c r="AE77" i="1"/>
  <c r="AB77" i="1"/>
  <c r="Y77" i="1"/>
  <c r="V77" i="1"/>
  <c r="S77" i="1"/>
  <c r="P77" i="1"/>
  <c r="M77" i="1"/>
  <c r="J77" i="1"/>
  <c r="G77" i="1" s="1"/>
  <c r="F77" i="1"/>
  <c r="D77" i="1" s="1"/>
  <c r="E77" i="1"/>
  <c r="AI77" i="1" s="1"/>
  <c r="AH76" i="1"/>
  <c r="AE76" i="1"/>
  <c r="AB76" i="1"/>
  <c r="Y76" i="1"/>
  <c r="V76" i="1"/>
  <c r="S76" i="1"/>
  <c r="P76" i="1"/>
  <c r="M76" i="1"/>
  <c r="J76" i="1"/>
  <c r="G76" i="1" s="1"/>
  <c r="F76" i="1"/>
  <c r="E76" i="1"/>
  <c r="AI76" i="1" s="1"/>
  <c r="D76" i="1"/>
  <c r="AH75" i="1"/>
  <c r="AE75" i="1"/>
  <c r="AB75" i="1"/>
  <c r="Y75" i="1"/>
  <c r="V75" i="1"/>
  <c r="S75" i="1"/>
  <c r="P75" i="1"/>
  <c r="M75" i="1"/>
  <c r="J75" i="1"/>
  <c r="G75" i="1" s="1"/>
  <c r="F75" i="1"/>
  <c r="D75" i="1" s="1"/>
  <c r="E75" i="1"/>
  <c r="AI75" i="1" s="1"/>
  <c r="AH74" i="1"/>
  <c r="AE74" i="1"/>
  <c r="AB74" i="1"/>
  <c r="Y74" i="1"/>
  <c r="V74" i="1"/>
  <c r="S74" i="1"/>
  <c r="P74" i="1"/>
  <c r="M74" i="1"/>
  <c r="J74" i="1"/>
  <c r="G74" i="1" s="1"/>
  <c r="F74" i="1"/>
  <c r="E74" i="1"/>
  <c r="AI74" i="1" s="1"/>
  <c r="D74" i="1"/>
  <c r="AH73" i="1"/>
  <c r="AE73" i="1"/>
  <c r="AB73" i="1"/>
  <c r="Y73" i="1"/>
  <c r="V73" i="1"/>
  <c r="S73" i="1"/>
  <c r="P73" i="1"/>
  <c r="M73" i="1"/>
  <c r="J73" i="1"/>
  <c r="G73" i="1" s="1"/>
  <c r="F73" i="1"/>
  <c r="D73" i="1" s="1"/>
  <c r="E73" i="1"/>
  <c r="AI73" i="1" s="1"/>
  <c r="AH72" i="1"/>
  <c r="AE72" i="1"/>
  <c r="AB72" i="1"/>
  <c r="Y72" i="1"/>
  <c r="V72" i="1"/>
  <c r="S72" i="1"/>
  <c r="P72" i="1"/>
  <c r="M72" i="1"/>
  <c r="J72" i="1"/>
  <c r="G72" i="1" s="1"/>
  <c r="F72" i="1"/>
  <c r="E72" i="1"/>
  <c r="AI72" i="1" s="1"/>
  <c r="D72" i="1"/>
  <c r="AH71" i="1"/>
  <c r="AE71" i="1"/>
  <c r="AB71" i="1"/>
  <c r="Y71" i="1"/>
  <c r="V71" i="1"/>
  <c r="S71" i="1"/>
  <c r="P71" i="1"/>
  <c r="M71" i="1"/>
  <c r="J71" i="1"/>
  <c r="G71" i="1" s="1"/>
  <c r="F71" i="1"/>
  <c r="D71" i="1" s="1"/>
  <c r="E71" i="1"/>
  <c r="AI71" i="1" s="1"/>
  <c r="AH70" i="1"/>
  <c r="AE70" i="1"/>
  <c r="AB70" i="1"/>
  <c r="Y70" i="1"/>
  <c r="V70" i="1"/>
  <c r="S70" i="1"/>
  <c r="P70" i="1"/>
  <c r="M70" i="1"/>
  <c r="J70" i="1"/>
  <c r="G70" i="1" s="1"/>
  <c r="F70" i="1"/>
  <c r="E70" i="1"/>
  <c r="AI70" i="1" s="1"/>
  <c r="D70" i="1"/>
  <c r="AH69" i="1"/>
  <c r="AE69" i="1"/>
  <c r="AB69" i="1"/>
  <c r="Y69" i="1"/>
  <c r="V69" i="1"/>
  <c r="S69" i="1"/>
  <c r="P69" i="1"/>
  <c r="M69" i="1"/>
  <c r="J69" i="1"/>
  <c r="G69" i="1" s="1"/>
  <c r="F69" i="1"/>
  <c r="D69" i="1" s="1"/>
  <c r="E69" i="1"/>
  <c r="AI69" i="1" s="1"/>
  <c r="AH68" i="1"/>
  <c r="AE68" i="1"/>
  <c r="AB68" i="1"/>
  <c r="Y68" i="1"/>
  <c r="V68" i="1"/>
  <c r="S68" i="1"/>
  <c r="P68" i="1"/>
  <c r="M68" i="1"/>
  <c r="J68" i="1"/>
  <c r="G68" i="1" s="1"/>
  <c r="F68" i="1"/>
  <c r="E68" i="1"/>
  <c r="AI68" i="1" s="1"/>
  <c r="D68" i="1"/>
  <c r="AH67" i="1"/>
  <c r="AE67" i="1"/>
  <c r="AB67" i="1"/>
  <c r="Y67" i="1"/>
  <c r="V67" i="1"/>
  <c r="S67" i="1"/>
  <c r="P67" i="1"/>
  <c r="M67" i="1"/>
  <c r="J67" i="1"/>
  <c r="G67" i="1" s="1"/>
  <c r="F67" i="1"/>
  <c r="D67" i="1" s="1"/>
  <c r="E67" i="1"/>
  <c r="AI67" i="1" s="1"/>
  <c r="AH66" i="1"/>
  <c r="AE66" i="1"/>
  <c r="AB66" i="1"/>
  <c r="Y66" i="1"/>
  <c r="V66" i="1"/>
  <c r="S66" i="1"/>
  <c r="P66" i="1"/>
  <c r="M66" i="1"/>
  <c r="J66" i="1"/>
  <c r="G66" i="1" s="1"/>
  <c r="F66" i="1"/>
  <c r="E66" i="1"/>
  <c r="AI66" i="1" s="1"/>
  <c r="D66" i="1"/>
  <c r="AH65" i="1"/>
  <c r="AE65" i="1"/>
  <c r="AB65" i="1"/>
  <c r="Y65" i="1"/>
  <c r="V65" i="1"/>
  <c r="S65" i="1"/>
  <c r="P65" i="1"/>
  <c r="M65" i="1"/>
  <c r="J65" i="1"/>
  <c r="G65" i="1" s="1"/>
  <c r="F65" i="1"/>
  <c r="D65" i="1" s="1"/>
  <c r="E65" i="1"/>
  <c r="AI65" i="1" s="1"/>
  <c r="AH64" i="1"/>
  <c r="AE64" i="1"/>
  <c r="AB64" i="1"/>
  <c r="Y64" i="1"/>
  <c r="V64" i="1"/>
  <c r="S64" i="1"/>
  <c r="P64" i="1"/>
  <c r="M64" i="1"/>
  <c r="J64" i="1"/>
  <c r="G64" i="1" s="1"/>
  <c r="F64" i="1"/>
  <c r="E64" i="1"/>
  <c r="AI64" i="1" s="1"/>
  <c r="D64" i="1"/>
  <c r="AH63" i="1"/>
  <c r="AE63" i="1"/>
  <c r="AB63" i="1"/>
  <c r="Y63" i="1"/>
  <c r="V63" i="1"/>
  <c r="S63" i="1"/>
  <c r="P63" i="1"/>
  <c r="M63" i="1"/>
  <c r="J63" i="1"/>
  <c r="G63" i="1" s="1"/>
  <c r="F63" i="1"/>
  <c r="D63" i="1" s="1"/>
  <c r="E63" i="1"/>
  <c r="AI63" i="1" s="1"/>
  <c r="AH62" i="1"/>
  <c r="AE62" i="1"/>
  <c r="AB62" i="1"/>
  <c r="Y62" i="1"/>
  <c r="V62" i="1"/>
  <c r="S62" i="1"/>
  <c r="P62" i="1"/>
  <c r="M62" i="1"/>
  <c r="J62" i="1"/>
  <c r="G62" i="1" s="1"/>
  <c r="F62" i="1"/>
  <c r="E62" i="1"/>
  <c r="AI62" i="1" s="1"/>
  <c r="D62" i="1"/>
  <c r="AH61" i="1"/>
  <c r="AE61" i="1"/>
  <c r="AB61" i="1"/>
  <c r="Y61" i="1"/>
  <c r="V61" i="1"/>
  <c r="S61" i="1"/>
  <c r="P61" i="1"/>
  <c r="M61" i="1"/>
  <c r="J61" i="1"/>
  <c r="G61" i="1" s="1"/>
  <c r="F61" i="1"/>
  <c r="D61" i="1" s="1"/>
  <c r="E61" i="1"/>
  <c r="AI61" i="1" s="1"/>
  <c r="AH60" i="1"/>
  <c r="AE60" i="1"/>
  <c r="AB60" i="1"/>
  <c r="Y60" i="1"/>
  <c r="V60" i="1"/>
  <c r="S60" i="1"/>
  <c r="P60" i="1"/>
  <c r="M60" i="1"/>
  <c r="J60" i="1"/>
  <c r="G60" i="1" s="1"/>
  <c r="F60" i="1"/>
  <c r="E60" i="1"/>
  <c r="AI60" i="1" s="1"/>
  <c r="D60" i="1"/>
  <c r="AH59" i="1"/>
  <c r="AE59" i="1"/>
  <c r="AB59" i="1"/>
  <c r="Y59" i="1"/>
  <c r="V59" i="1"/>
  <c r="S59" i="1"/>
  <c r="P59" i="1"/>
  <c r="M59" i="1"/>
  <c r="J59" i="1"/>
  <c r="G59" i="1" s="1"/>
  <c r="F59" i="1"/>
  <c r="D59" i="1" s="1"/>
  <c r="E59" i="1"/>
  <c r="AI59" i="1" s="1"/>
  <c r="AH58" i="1"/>
  <c r="AE58" i="1"/>
  <c r="AB58" i="1"/>
  <c r="Y58" i="1"/>
  <c r="V58" i="1"/>
  <c r="S58" i="1"/>
  <c r="P58" i="1"/>
  <c r="M58" i="1"/>
  <c r="J58" i="1"/>
  <c r="G58" i="1" s="1"/>
  <c r="F58" i="1"/>
  <c r="E58" i="1"/>
  <c r="AI58" i="1" s="1"/>
  <c r="D58" i="1"/>
  <c r="AH57" i="1"/>
  <c r="AE57" i="1"/>
  <c r="AB57" i="1"/>
  <c r="Y57" i="1"/>
  <c r="V57" i="1"/>
  <c r="S57" i="1"/>
  <c r="P57" i="1"/>
  <c r="M57" i="1"/>
  <c r="J57" i="1"/>
  <c r="G57" i="1" s="1"/>
  <c r="F57" i="1"/>
  <c r="D57" i="1" s="1"/>
  <c r="E57" i="1"/>
  <c r="AI57" i="1" s="1"/>
  <c r="AH56" i="1"/>
  <c r="AE56" i="1"/>
  <c r="AB56" i="1"/>
  <c r="Y56" i="1"/>
  <c r="V56" i="1"/>
  <c r="S56" i="1"/>
  <c r="P56" i="1"/>
  <c r="M56" i="1"/>
  <c r="J56" i="1"/>
  <c r="G56" i="1" s="1"/>
  <c r="F56" i="1"/>
  <c r="E56" i="1"/>
  <c r="AI56" i="1" s="1"/>
  <c r="D56" i="1"/>
  <c r="AH55" i="1"/>
  <c r="AE55" i="1"/>
  <c r="AB55" i="1"/>
  <c r="Y55" i="1"/>
  <c r="V55" i="1"/>
  <c r="S55" i="1"/>
  <c r="P55" i="1"/>
  <c r="M55" i="1"/>
  <c r="J55" i="1"/>
  <c r="G55" i="1" s="1"/>
  <c r="F55" i="1"/>
  <c r="D55" i="1" s="1"/>
  <c r="E55" i="1"/>
  <c r="AI55" i="1" s="1"/>
  <c r="AH54" i="1"/>
  <c r="AE54" i="1"/>
  <c r="AB54" i="1"/>
  <c r="Y54" i="1"/>
  <c r="V54" i="1"/>
  <c r="S54" i="1"/>
  <c r="P54" i="1"/>
  <c r="M54" i="1"/>
  <c r="J54" i="1"/>
  <c r="G54" i="1" s="1"/>
  <c r="F54" i="1"/>
  <c r="E54" i="1"/>
  <c r="AI54" i="1" s="1"/>
  <c r="D54" i="1"/>
  <c r="AH53" i="1"/>
  <c r="AH100" i="1" s="1"/>
  <c r="AE53" i="1"/>
  <c r="AE100" i="1" s="1"/>
  <c r="AB53" i="1"/>
  <c r="AB100" i="1" s="1"/>
  <c r="Y53" i="1"/>
  <c r="Y100" i="1" s="1"/>
  <c r="V53" i="1"/>
  <c r="V100" i="1" s="1"/>
  <c r="S53" i="1"/>
  <c r="S100" i="1" s="1"/>
  <c r="P53" i="1"/>
  <c r="P100" i="1" s="1"/>
  <c r="M53" i="1"/>
  <c r="M100" i="1" s="1"/>
  <c r="J53" i="1"/>
  <c r="G53" i="1" s="1"/>
  <c r="F53" i="1"/>
  <c r="D53" i="1" s="1"/>
  <c r="E53" i="1"/>
  <c r="E100" i="1" s="1"/>
  <c r="AI100" i="1" s="1"/>
  <c r="AH52" i="1"/>
  <c r="AE52" i="1"/>
  <c r="AB52" i="1"/>
  <c r="Y52" i="1"/>
  <c r="V52" i="1"/>
  <c r="S52" i="1"/>
  <c r="P52" i="1"/>
  <c r="M52" i="1"/>
  <c r="J52" i="1"/>
  <c r="G52" i="1" s="1"/>
  <c r="F52" i="1"/>
  <c r="E52" i="1"/>
  <c r="AI52" i="1" s="1"/>
  <c r="D52" i="1"/>
  <c r="AH51" i="1"/>
  <c r="AE51" i="1"/>
  <c r="AB51" i="1"/>
  <c r="Y51" i="1"/>
  <c r="V51" i="1"/>
  <c r="S51" i="1"/>
  <c r="P51" i="1"/>
  <c r="M51" i="1"/>
  <c r="J51" i="1"/>
  <c r="G51" i="1" s="1"/>
  <c r="F51" i="1"/>
  <c r="D51" i="1" s="1"/>
  <c r="E51" i="1"/>
  <c r="AI51" i="1" s="1"/>
  <c r="AH50" i="1"/>
  <c r="AE50" i="1"/>
  <c r="AB50" i="1"/>
  <c r="Y50" i="1"/>
  <c r="V50" i="1"/>
  <c r="S50" i="1"/>
  <c r="P50" i="1"/>
  <c r="M50" i="1"/>
  <c r="J50" i="1"/>
  <c r="G50" i="1" s="1"/>
  <c r="F50" i="1"/>
  <c r="E50" i="1"/>
  <c r="AI50" i="1" s="1"/>
  <c r="D50" i="1"/>
  <c r="AH49" i="1"/>
  <c r="AE49" i="1"/>
  <c r="AB49" i="1"/>
  <c r="Y49" i="1"/>
  <c r="V49" i="1"/>
  <c r="S49" i="1"/>
  <c r="P49" i="1"/>
  <c r="M49" i="1"/>
  <c r="J49" i="1"/>
  <c r="G49" i="1" s="1"/>
  <c r="F49" i="1"/>
  <c r="D49" i="1" s="1"/>
  <c r="E49" i="1"/>
  <c r="AI49" i="1" s="1"/>
  <c r="AH48" i="1"/>
  <c r="AE48" i="1"/>
  <c r="AB48" i="1"/>
  <c r="Y48" i="1"/>
  <c r="V48" i="1"/>
  <c r="S48" i="1"/>
  <c r="P48" i="1"/>
  <c r="M48" i="1"/>
  <c r="J48" i="1"/>
  <c r="G48" i="1" s="1"/>
  <c r="F48" i="1"/>
  <c r="E48" i="1"/>
  <c r="AI48" i="1" s="1"/>
  <c r="D48" i="1"/>
  <c r="AH47" i="1"/>
  <c r="AE47" i="1"/>
  <c r="AB47" i="1"/>
  <c r="Y47" i="1"/>
  <c r="V47" i="1"/>
  <c r="S47" i="1"/>
  <c r="P47" i="1"/>
  <c r="M47" i="1"/>
  <c r="J47" i="1"/>
  <c r="F47" i="1"/>
  <c r="D47" i="1" s="1"/>
  <c r="E47" i="1"/>
  <c r="AI47" i="1" s="1"/>
  <c r="AH46" i="1"/>
  <c r="AE46" i="1"/>
  <c r="AB46" i="1"/>
  <c r="Y46" i="1"/>
  <c r="V46" i="1"/>
  <c r="S46" i="1"/>
  <c r="P46" i="1"/>
  <c r="M46" i="1"/>
  <c r="J46" i="1"/>
  <c r="F46" i="1"/>
  <c r="D46" i="1" s="1"/>
  <c r="E46" i="1"/>
  <c r="AI46" i="1" s="1"/>
  <c r="AH45" i="1"/>
  <c r="AE45" i="1"/>
  <c r="AB45" i="1"/>
  <c r="Y45" i="1"/>
  <c r="V45" i="1"/>
  <c r="S45" i="1"/>
  <c r="P45" i="1"/>
  <c r="M45" i="1"/>
  <c r="J45" i="1"/>
  <c r="F45" i="1"/>
  <c r="D45" i="1" s="1"/>
  <c r="E45" i="1"/>
  <c r="AI45" i="1" s="1"/>
  <c r="AH44" i="1"/>
  <c r="AE44" i="1"/>
  <c r="AB44" i="1"/>
  <c r="Y44" i="1"/>
  <c r="V44" i="1"/>
  <c r="S44" i="1"/>
  <c r="P44" i="1"/>
  <c r="M44" i="1"/>
  <c r="J44" i="1"/>
  <c r="F44" i="1"/>
  <c r="D44" i="1" s="1"/>
  <c r="E44" i="1"/>
  <c r="AI44" i="1" s="1"/>
  <c r="AH43" i="1"/>
  <c r="AE43" i="1"/>
  <c r="AB43" i="1"/>
  <c r="Y43" i="1"/>
  <c r="V43" i="1"/>
  <c r="S43" i="1"/>
  <c r="P43" i="1"/>
  <c r="M43" i="1"/>
  <c r="J43" i="1"/>
  <c r="F43" i="1"/>
  <c r="D43" i="1" s="1"/>
  <c r="E43" i="1"/>
  <c r="AI43" i="1" s="1"/>
  <c r="AI42" i="1"/>
  <c r="AH42" i="1"/>
  <c r="AE42" i="1"/>
  <c r="AB42" i="1"/>
  <c r="Y42" i="1"/>
  <c r="V42" i="1"/>
  <c r="S42" i="1"/>
  <c r="P42" i="1"/>
  <c r="M42" i="1"/>
  <c r="J42" i="1"/>
  <c r="G42" i="1" s="1"/>
  <c r="F42" i="1"/>
  <c r="D42" i="1" s="1"/>
  <c r="E42" i="1"/>
  <c r="AH41" i="1"/>
  <c r="AE41" i="1"/>
  <c r="AB41" i="1"/>
  <c r="Y41" i="1"/>
  <c r="V41" i="1"/>
  <c r="S41" i="1"/>
  <c r="P41" i="1"/>
  <c r="M41" i="1"/>
  <c r="J41" i="1"/>
  <c r="G41" i="1"/>
  <c r="F41" i="1"/>
  <c r="E41" i="1"/>
  <c r="AI41" i="1" s="1"/>
  <c r="D41" i="1"/>
  <c r="AH40" i="1"/>
  <c r="AE40" i="1"/>
  <c r="AB40" i="1"/>
  <c r="Y40" i="1"/>
  <c r="V40" i="1"/>
  <c r="S40" i="1"/>
  <c r="P40" i="1"/>
  <c r="M40" i="1"/>
  <c r="J40" i="1"/>
  <c r="F40" i="1"/>
  <c r="E40" i="1"/>
  <c r="AI40" i="1" s="1"/>
  <c r="D40" i="1"/>
  <c r="AH39" i="1"/>
  <c r="AE39" i="1"/>
  <c r="AB39" i="1"/>
  <c r="Y39" i="1"/>
  <c r="V39" i="1"/>
  <c r="S39" i="1"/>
  <c r="P39" i="1"/>
  <c r="G39" i="1" s="1"/>
  <c r="M39" i="1"/>
  <c r="J39" i="1"/>
  <c r="F39" i="1"/>
  <c r="D39" i="1" s="1"/>
  <c r="E39" i="1"/>
  <c r="AI39" i="1" s="1"/>
  <c r="AI38" i="1"/>
  <c r="AH38" i="1"/>
  <c r="AE38" i="1"/>
  <c r="AB38" i="1"/>
  <c r="Y38" i="1"/>
  <c r="V38" i="1"/>
  <c r="S38" i="1"/>
  <c r="P38" i="1"/>
  <c r="M38" i="1"/>
  <c r="J38" i="1"/>
  <c r="G38" i="1" s="1"/>
  <c r="F38" i="1"/>
  <c r="D38" i="1" s="1"/>
  <c r="E38" i="1"/>
  <c r="AH37" i="1"/>
  <c r="AE37" i="1"/>
  <c r="AB37" i="1"/>
  <c r="Y37" i="1"/>
  <c r="V37" i="1"/>
  <c r="S37" i="1"/>
  <c r="P37" i="1"/>
  <c r="M37" i="1"/>
  <c r="J37" i="1"/>
  <c r="G37" i="1" s="1"/>
  <c r="F37" i="1"/>
  <c r="E37" i="1"/>
  <c r="AI37" i="1" s="1"/>
  <c r="D37" i="1"/>
  <c r="AH36" i="1"/>
  <c r="AE36" i="1"/>
  <c r="AB36" i="1"/>
  <c r="Y36" i="1"/>
  <c r="V36" i="1"/>
  <c r="S36" i="1"/>
  <c r="P36" i="1"/>
  <c r="M36" i="1"/>
  <c r="G36" i="1" s="1"/>
  <c r="J36" i="1"/>
  <c r="F36" i="1"/>
  <c r="E36" i="1"/>
  <c r="AI36" i="1" s="1"/>
  <c r="AH35" i="1"/>
  <c r="AE35" i="1"/>
  <c r="AB35" i="1"/>
  <c r="Y35" i="1"/>
  <c r="V35" i="1"/>
  <c r="S35" i="1"/>
  <c r="P35" i="1"/>
  <c r="M35" i="1"/>
  <c r="J35" i="1"/>
  <c r="G35" i="1" s="1"/>
  <c r="F35" i="1"/>
  <c r="E35" i="1"/>
  <c r="AI35" i="1" s="1"/>
  <c r="D35" i="1"/>
  <c r="AH34" i="1"/>
  <c r="AE34" i="1"/>
  <c r="AB34" i="1"/>
  <c r="Y34" i="1"/>
  <c r="V34" i="1"/>
  <c r="S34" i="1"/>
  <c r="P34" i="1"/>
  <c r="M34" i="1"/>
  <c r="G34" i="1" s="1"/>
  <c r="J34" i="1"/>
  <c r="F34" i="1"/>
  <c r="E34" i="1"/>
  <c r="AI34" i="1" s="1"/>
  <c r="AH33" i="1"/>
  <c r="AE33" i="1"/>
  <c r="AB33" i="1"/>
  <c r="Y33" i="1"/>
  <c r="V33" i="1"/>
  <c r="S33" i="1"/>
  <c r="P33" i="1"/>
  <c r="M33" i="1"/>
  <c r="J33" i="1"/>
  <c r="G33" i="1" s="1"/>
  <c r="F33" i="1"/>
  <c r="E33" i="1"/>
  <c r="AI33" i="1" s="1"/>
  <c r="D33" i="1"/>
  <c r="AH32" i="1"/>
  <c r="AE32" i="1"/>
  <c r="AB32" i="1"/>
  <c r="Y32" i="1"/>
  <c r="V32" i="1"/>
  <c r="S32" i="1"/>
  <c r="P32" i="1"/>
  <c r="M32" i="1"/>
  <c r="G32" i="1" s="1"/>
  <c r="J32" i="1"/>
  <c r="F32" i="1"/>
  <c r="E32" i="1"/>
  <c r="AI32" i="1" s="1"/>
  <c r="AH31" i="1"/>
  <c r="AH99" i="1" s="1"/>
  <c r="AE31" i="1"/>
  <c r="AE99" i="1" s="1"/>
  <c r="AB31" i="1"/>
  <c r="Y31" i="1"/>
  <c r="V31" i="1"/>
  <c r="V99" i="1" s="1"/>
  <c r="S31" i="1"/>
  <c r="S99" i="1" s="1"/>
  <c r="P31" i="1"/>
  <c r="M31" i="1"/>
  <c r="J31" i="1"/>
  <c r="J99" i="1" s="1"/>
  <c r="F31" i="1"/>
  <c r="E31" i="1"/>
  <c r="D31" i="1"/>
  <c r="AH30" i="1"/>
  <c r="AE30" i="1"/>
  <c r="AB30" i="1"/>
  <c r="Y30" i="1"/>
  <c r="V30" i="1"/>
  <c r="S30" i="1"/>
  <c r="P30" i="1"/>
  <c r="M30" i="1"/>
  <c r="G30" i="1" s="1"/>
  <c r="J30" i="1"/>
  <c r="F30" i="1"/>
  <c r="E30" i="1"/>
  <c r="AI30" i="1" s="1"/>
  <c r="AH29" i="1"/>
  <c r="AE29" i="1"/>
  <c r="AB29" i="1"/>
  <c r="Y29" i="1"/>
  <c r="V29" i="1"/>
  <c r="S29" i="1"/>
  <c r="P29" i="1"/>
  <c r="M29" i="1"/>
  <c r="J29" i="1"/>
  <c r="G29" i="1" s="1"/>
  <c r="F29" i="1"/>
  <c r="E29" i="1"/>
  <c r="AI29" i="1" s="1"/>
  <c r="D29" i="1"/>
  <c r="AH28" i="1"/>
  <c r="AE28" i="1"/>
  <c r="AB28" i="1"/>
  <c r="Y28" i="1"/>
  <c r="V28" i="1"/>
  <c r="S28" i="1"/>
  <c r="P28" i="1"/>
  <c r="M28" i="1"/>
  <c r="G28" i="1" s="1"/>
  <c r="J28" i="1"/>
  <c r="F28" i="1"/>
  <c r="E28" i="1"/>
  <c r="AI28" i="1" s="1"/>
  <c r="AH27" i="1"/>
  <c r="AE27" i="1"/>
  <c r="AB27" i="1"/>
  <c r="Y27" i="1"/>
  <c r="V27" i="1"/>
  <c r="S27" i="1"/>
  <c r="P27" i="1"/>
  <c r="M27" i="1"/>
  <c r="J27" i="1"/>
  <c r="G27" i="1" s="1"/>
  <c r="F27" i="1"/>
  <c r="E27" i="1"/>
  <c r="AI27" i="1" s="1"/>
  <c r="D27" i="1"/>
  <c r="AH26" i="1"/>
  <c r="AE26" i="1"/>
  <c r="AB26" i="1"/>
  <c r="Y26" i="1"/>
  <c r="V26" i="1"/>
  <c r="S26" i="1"/>
  <c r="P26" i="1"/>
  <c r="M26" i="1"/>
  <c r="G26" i="1" s="1"/>
  <c r="J26" i="1"/>
  <c r="F26" i="1"/>
  <c r="E26" i="1"/>
  <c r="AI26" i="1" s="1"/>
  <c r="AH25" i="1"/>
  <c r="AE25" i="1"/>
  <c r="AB25" i="1"/>
  <c r="Y25" i="1"/>
  <c r="V25" i="1"/>
  <c r="S25" i="1"/>
  <c r="P25" i="1"/>
  <c r="M25" i="1"/>
  <c r="J25" i="1"/>
  <c r="G25" i="1" s="1"/>
  <c r="F25" i="1"/>
  <c r="E25" i="1"/>
  <c r="AI25" i="1" s="1"/>
  <c r="D25" i="1"/>
  <c r="AH24" i="1"/>
  <c r="AE24" i="1"/>
  <c r="AB24" i="1"/>
  <c r="Y24" i="1"/>
  <c r="V24" i="1"/>
  <c r="S24" i="1"/>
  <c r="P24" i="1"/>
  <c r="M24" i="1"/>
  <c r="G24" i="1" s="1"/>
  <c r="J24" i="1"/>
  <c r="F24" i="1"/>
  <c r="E24" i="1"/>
  <c r="AI24" i="1" s="1"/>
  <c r="AH23" i="1"/>
  <c r="AE23" i="1"/>
  <c r="AB23" i="1"/>
  <c r="Y23" i="1"/>
  <c r="V23" i="1"/>
  <c r="S23" i="1"/>
  <c r="P23" i="1"/>
  <c r="M23" i="1"/>
  <c r="J23" i="1"/>
  <c r="G23" i="1" s="1"/>
  <c r="F23" i="1"/>
  <c r="E23" i="1"/>
  <c r="AI23" i="1" s="1"/>
  <c r="D23" i="1"/>
  <c r="AH22" i="1"/>
  <c r="AE22" i="1"/>
  <c r="AB22" i="1"/>
  <c r="Y22" i="1"/>
  <c r="V22" i="1"/>
  <c r="S22" i="1"/>
  <c r="P22" i="1"/>
  <c r="M22" i="1"/>
  <c r="G22" i="1" s="1"/>
  <c r="J22" i="1"/>
  <c r="F22" i="1"/>
  <c r="E22" i="1"/>
  <c r="AI22" i="1" s="1"/>
  <c r="AH21" i="1"/>
  <c r="AE21" i="1"/>
  <c r="AB21" i="1"/>
  <c r="Y21" i="1"/>
  <c r="V21" i="1"/>
  <c r="S21" i="1"/>
  <c r="P21" i="1"/>
  <c r="M21" i="1"/>
  <c r="J21" i="1"/>
  <c r="G21" i="1" s="1"/>
  <c r="F21" i="1"/>
  <c r="E21" i="1"/>
  <c r="AI21" i="1" s="1"/>
  <c r="D21" i="1"/>
  <c r="AH20" i="1"/>
  <c r="AE20" i="1"/>
  <c r="AB20" i="1"/>
  <c r="Y20" i="1"/>
  <c r="V20" i="1"/>
  <c r="S20" i="1"/>
  <c r="P20" i="1"/>
  <c r="M20" i="1"/>
  <c r="G20" i="1" s="1"/>
  <c r="J20" i="1"/>
  <c r="F20" i="1"/>
  <c r="E20" i="1"/>
  <c r="AI20" i="1" s="1"/>
  <c r="AH19" i="1"/>
  <c r="AE19" i="1"/>
  <c r="AB19" i="1"/>
  <c r="Y19" i="1"/>
  <c r="V19" i="1"/>
  <c r="S19" i="1"/>
  <c r="P19" i="1"/>
  <c r="M19" i="1"/>
  <c r="J19" i="1"/>
  <c r="G19" i="1"/>
  <c r="F19" i="1"/>
  <c r="E19" i="1"/>
  <c r="AI19" i="1" s="1"/>
  <c r="D19" i="1"/>
  <c r="AH18" i="1"/>
  <c r="AE18" i="1"/>
  <c r="AB18" i="1"/>
  <c r="Y18" i="1"/>
  <c r="V18" i="1"/>
  <c r="S18" i="1"/>
  <c r="P18" i="1"/>
  <c r="M18" i="1"/>
  <c r="G18" i="1" s="1"/>
  <c r="J18" i="1"/>
  <c r="F18" i="1"/>
  <c r="E18" i="1"/>
  <c r="AI18" i="1" s="1"/>
  <c r="AH17" i="1"/>
  <c r="AE17" i="1"/>
  <c r="AB17" i="1"/>
  <c r="Y17" i="1"/>
  <c r="V17" i="1"/>
  <c r="S17" i="1"/>
  <c r="P17" i="1"/>
  <c r="M17" i="1"/>
  <c r="J17" i="1"/>
  <c r="G17" i="1"/>
  <c r="F17" i="1"/>
  <c r="E17" i="1"/>
  <c r="AI17" i="1" s="1"/>
  <c r="D17" i="1"/>
  <c r="AH16" i="1"/>
  <c r="AE16" i="1"/>
  <c r="AB16" i="1"/>
  <c r="Y16" i="1"/>
  <c r="V16" i="1"/>
  <c r="S16" i="1"/>
  <c r="P16" i="1"/>
  <c r="M16" i="1"/>
  <c r="G16" i="1" s="1"/>
  <c r="J16" i="1"/>
  <c r="F16" i="1"/>
  <c r="E16" i="1"/>
  <c r="AI16" i="1" s="1"/>
  <c r="AH15" i="1"/>
  <c r="AE15" i="1"/>
  <c r="AB15" i="1"/>
  <c r="Y15" i="1"/>
  <c r="V15" i="1"/>
  <c r="S15" i="1"/>
  <c r="P15" i="1"/>
  <c r="M15" i="1"/>
  <c r="J15" i="1"/>
  <c r="G15" i="1"/>
  <c r="F15" i="1"/>
  <c r="E15" i="1"/>
  <c r="AI15" i="1" s="1"/>
  <c r="D15" i="1"/>
  <c r="AH14" i="1"/>
  <c r="AE14" i="1"/>
  <c r="AB14" i="1"/>
  <c r="Y14" i="1"/>
  <c r="V14" i="1"/>
  <c r="S14" i="1"/>
  <c r="P14" i="1"/>
  <c r="M14" i="1"/>
  <c r="G14" i="1" s="1"/>
  <c r="J14" i="1"/>
  <c r="F14" i="1"/>
  <c r="E14" i="1"/>
  <c r="AI14" i="1" s="1"/>
  <c r="AH13" i="1"/>
  <c r="AE13" i="1"/>
  <c r="G13" i="1" s="1"/>
  <c r="AB13" i="1"/>
  <c r="Y13" i="1"/>
  <c r="V13" i="1"/>
  <c r="S13" i="1"/>
  <c r="P13" i="1"/>
  <c r="M13" i="1"/>
  <c r="J13" i="1"/>
  <c r="F13" i="1"/>
  <c r="E13" i="1"/>
  <c r="AI13" i="1" s="1"/>
  <c r="D13" i="1"/>
  <c r="AH12" i="1"/>
  <c r="AE12" i="1"/>
  <c r="AB12" i="1"/>
  <c r="Y12" i="1"/>
  <c r="V12" i="1"/>
  <c r="S12" i="1"/>
  <c r="P12" i="1"/>
  <c r="M12" i="1"/>
  <c r="G12" i="1" s="1"/>
  <c r="J12" i="1"/>
  <c r="F12" i="1"/>
  <c r="E12" i="1"/>
  <c r="AI12" i="1" s="1"/>
  <c r="AH11" i="1"/>
  <c r="AE11" i="1"/>
  <c r="AB11" i="1"/>
  <c r="Y11" i="1"/>
  <c r="V11" i="1"/>
  <c r="S11" i="1"/>
  <c r="P11" i="1"/>
  <c r="M11" i="1"/>
  <c r="J11" i="1"/>
  <c r="G11" i="1"/>
  <c r="F11" i="1"/>
  <c r="E11" i="1"/>
  <c r="AI11" i="1" s="1"/>
  <c r="D11" i="1"/>
  <c r="AH10" i="1"/>
  <c r="AE10" i="1"/>
  <c r="AB10" i="1"/>
  <c r="AB98" i="1" s="1"/>
  <c r="Y10" i="1"/>
  <c r="Y98" i="1" s="1"/>
  <c r="V10" i="1"/>
  <c r="S10" i="1"/>
  <c r="P10" i="1"/>
  <c r="P98" i="1" s="1"/>
  <c r="M10" i="1"/>
  <c r="M98" i="1" s="1"/>
  <c r="J10" i="1"/>
  <c r="F10" i="1"/>
  <c r="F98" i="1" s="1"/>
  <c r="E10" i="1"/>
  <c r="E98" i="1" s="1"/>
  <c r="AI98" i="1" s="1"/>
  <c r="AH9" i="1"/>
  <c r="AH101" i="1" s="1"/>
  <c r="AE9" i="1"/>
  <c r="AE101" i="1" s="1"/>
  <c r="AB9" i="1"/>
  <c r="AB101" i="1" s="1"/>
  <c r="Y9" i="1"/>
  <c r="Y101" i="1" s="1"/>
  <c r="V9" i="1"/>
  <c r="V101" i="1" s="1"/>
  <c r="S9" i="1"/>
  <c r="S101" i="1" s="1"/>
  <c r="P9" i="1"/>
  <c r="P101" i="1" s="1"/>
  <c r="M9" i="1"/>
  <c r="M101" i="1" s="1"/>
  <c r="J9" i="1"/>
  <c r="J101" i="1" s="1"/>
  <c r="G9" i="1"/>
  <c r="G101" i="1" s="1"/>
  <c r="F9" i="1"/>
  <c r="F101" i="1" s="1"/>
  <c r="E9" i="1"/>
  <c r="E101" i="1" s="1"/>
  <c r="AI101" i="1" s="1"/>
  <c r="D9" i="1"/>
  <c r="D101" i="1" s="1"/>
  <c r="AI10" i="1" l="1"/>
  <c r="G10" i="1"/>
  <c r="G98" i="1" s="1"/>
  <c r="S98" i="1"/>
  <c r="E99" i="1"/>
  <c r="AI99" i="1" s="1"/>
  <c r="Y99" i="1"/>
  <c r="AI31" i="1"/>
  <c r="D10" i="1"/>
  <c r="J98" i="1"/>
  <c r="V98" i="1"/>
  <c r="AH98" i="1"/>
  <c r="D12" i="1"/>
  <c r="D14" i="1"/>
  <c r="D16" i="1"/>
  <c r="D18" i="1"/>
  <c r="D20" i="1"/>
  <c r="D22" i="1"/>
  <c r="D24" i="1"/>
  <c r="D26" i="1"/>
  <c r="D28" i="1"/>
  <c r="D30" i="1"/>
  <c r="F99" i="1"/>
  <c r="P99" i="1"/>
  <c r="AB99" i="1"/>
  <c r="D32" i="1"/>
  <c r="D34" i="1"/>
  <c r="D36" i="1"/>
  <c r="D99" i="1" s="1"/>
  <c r="G40" i="1"/>
  <c r="J81" i="1"/>
  <c r="J83" i="1" s="1"/>
  <c r="V81" i="1"/>
  <c r="V83" i="1" s="1"/>
  <c r="AH81" i="1"/>
  <c r="AH83" i="1" s="1"/>
  <c r="G31" i="1"/>
  <c r="D81" i="1"/>
  <c r="M81" i="1"/>
  <c r="M83" i="1" s="1"/>
  <c r="Y81" i="1"/>
  <c r="Y83" i="1" s="1"/>
  <c r="L96" i="1"/>
  <c r="AI96" i="1" s="1"/>
  <c r="P81" i="1"/>
  <c r="P83" i="1" s="1"/>
  <c r="AB81" i="1"/>
  <c r="AB83" i="1" s="1"/>
  <c r="AI9" i="1"/>
  <c r="AE98" i="1"/>
  <c r="M99" i="1"/>
  <c r="G43" i="1"/>
  <c r="G44" i="1"/>
  <c r="G45" i="1"/>
  <c r="G46" i="1"/>
  <c r="G47" i="1"/>
  <c r="D100" i="1"/>
  <c r="F81" i="1"/>
  <c r="S81" i="1"/>
  <c r="S83" i="1" s="1"/>
  <c r="AE81" i="1"/>
  <c r="AE83" i="1" s="1"/>
  <c r="AI53" i="1"/>
  <c r="G78" i="1"/>
  <c r="E81" i="1"/>
  <c r="AI81" i="1" s="1"/>
  <c r="Q94" i="1"/>
  <c r="Q96" i="1" s="1"/>
  <c r="W96" i="1"/>
  <c r="AA96" i="1"/>
  <c r="F100" i="1"/>
  <c r="J100" i="1"/>
  <c r="AI92" i="1"/>
  <c r="Z94" i="1"/>
  <c r="Z96" i="1" s="1"/>
  <c r="AD94" i="1"/>
  <c r="AD96" i="1" s="1"/>
  <c r="AB92" i="1" l="1"/>
  <c r="AB88" i="1"/>
  <c r="AB94" i="1" s="1"/>
  <c r="AB96" i="1" s="1"/>
  <c r="AH88" i="1"/>
  <c r="AH94" i="1" s="1"/>
  <c r="AH96" i="1" s="1"/>
  <c r="D98" i="1"/>
  <c r="G81" i="1"/>
  <c r="AI94" i="1"/>
  <c r="G99" i="1"/>
  <c r="V88" i="1"/>
  <c r="V94" i="1" s="1"/>
  <c r="V96" i="1" s="1"/>
  <c r="V92" i="1"/>
  <c r="Y88" i="1"/>
  <c r="Y92" i="1"/>
  <c r="J88" i="1"/>
  <c r="G83" i="1"/>
  <c r="AE92" i="1"/>
  <c r="AE88" i="1"/>
  <c r="M88" i="1"/>
  <c r="M94" i="1" s="1"/>
  <c r="M96" i="1"/>
  <c r="M92" i="1"/>
  <c r="G100" i="1"/>
  <c r="S88" i="1"/>
  <c r="S94" i="1" s="1"/>
  <c r="S96" i="1"/>
  <c r="P92" i="1"/>
  <c r="P96" i="1" s="1"/>
  <c r="P88" i="1"/>
  <c r="P94" i="1" s="1"/>
  <c r="AE96" i="1" l="1"/>
  <c r="J94" i="1"/>
  <c r="G88" i="1"/>
  <c r="Y94" i="1"/>
  <c r="Y96" i="1" s="1"/>
  <c r="G92" i="1"/>
  <c r="AE94" i="1"/>
  <c r="G94" i="1" l="1"/>
  <c r="G96" i="1" s="1"/>
  <c r="J96" i="1"/>
</calcChain>
</file>

<file path=xl/sharedStrings.xml><?xml version="1.0" encoding="utf-8"?>
<sst xmlns="http://schemas.openxmlformats.org/spreadsheetml/2006/main" count="142" uniqueCount="105">
  <si>
    <t>Приложение 3</t>
  </si>
  <si>
    <t>к приказу КОиН</t>
  </si>
  <si>
    <t>от ____________№________</t>
  </si>
  <si>
    <t>Распределение субвенции в части расходов для обеспечения государственных гарантий на получение образования и осуществления переданных органам местного самоуправления отдельных государственных полномочий в области образования</t>
  </si>
  <si>
    <t>N п/п</t>
  </si>
  <si>
    <t>Наименование норматива расходов</t>
  </si>
  <si>
    <t>Норматив расходов (рублей)</t>
  </si>
  <si>
    <t>свод</t>
  </si>
  <si>
    <t>школа 1</t>
  </si>
  <si>
    <t>школа 2</t>
  </si>
  <si>
    <t>школа 3</t>
  </si>
  <si>
    <t>школа 4</t>
  </si>
  <si>
    <t>школа 6</t>
  </si>
  <si>
    <t>школа 9</t>
  </si>
  <si>
    <t>школа 11</t>
  </si>
  <si>
    <t>школа 14</t>
  </si>
  <si>
    <t>гимназия</t>
  </si>
  <si>
    <t>Численность обучающихся, чел.</t>
  </si>
  <si>
    <t>Сумма норматива, тыс.руб.</t>
  </si>
  <si>
    <t xml:space="preserve">среднегодовая численность </t>
  </si>
  <si>
    <t>с января по август</t>
  </si>
  <si>
    <t>сентябрь-декабрь</t>
  </si>
  <si>
    <t>Образовательная программа дошкольного образования в общеобразовательных организациях</t>
  </si>
  <si>
    <t>Образовательная программа начального общего образования по очной форме обучения (с учетом сетевой формы реализации образовательных программ)</t>
  </si>
  <si>
    <t>Образовательная программа начального общего образования по очной форме обучения, обеспечивающая углубленное изучение отдельных учебных предметов (с учетом сетевой формы реализации образовательных программ)</t>
  </si>
  <si>
    <t>Адаптированная образовательная программа начального общего образования по очной форме обучения в условиях инклюзивного обучения  (с учетом сетевой формы реализации образовательных программ) не более 1 глухого обучающегося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</si>
  <si>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 (с учетом сетевой формы реализации образовательных программ) не более 2 глухих обучающихся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</si>
  <si>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 (с учетом сетевой формы реализации образовательных программ) не более 1 слабослышащего или позднооглохшего обучающегося 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</si>
  <si>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 (с учетом сетевой формы реализации образовательных программ) не более 2 слабослышащих или позднооглохших обучающихся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</si>
  <si>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1 слепого обучающегося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</si>
  <si>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2 слепых обучающихся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</si>
  <si>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1 слабовидящего обучающегося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</si>
  <si>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2 слабовидящих обучающихся в классе</t>
  </si>
  <si>
    <r>
      <t>Адаптированная образовательная программа начального общего образования по очной форме обучения</t>
    </r>
    <r>
      <rPr>
        <sz val="10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 условиях инклюзивного обучения (с учетом сетевой формы реализации образовательных программ) не более 5 обучающегося с тяжелыми нарушениями речи в классе</t>
    </r>
  </si>
  <si>
    <r>
      <t>Адаптированная образовательная программа начального общего образования по очной форме обучения</t>
    </r>
    <r>
      <rPr>
        <sz val="10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 условиях инклюзивного обучения (с учетом сетевой формы реализации образовательных программ) не более 1 обучающегося с нарушениями опорно-двигательного аппарата</t>
    </r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</si>
  <si>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2 обучающихся с нарушениями опорно-двигательного аппарата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</si>
  <si>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4 обучающегося с задержкой психического развития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</si>
  <si>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1 обучающегося с расстройствами аутистического спектра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</si>
  <si>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2 обучающихся  с расстройствами аутистического спектра в классе</t>
  </si>
  <si>
    <t xml:space="preserve">Адаптированная образовательная программа начального общего образования по очной форме обучения (с учетом сетевой формы реализации образовательных программ) при наполняемости в классе 5 обучающихся </t>
  </si>
  <si>
    <t xml:space="preserve">Адаптированная образовательная программа начального общего образования по очной форме обучения (с учетом сетевой формы реализации образовательных программ) при наполняемости в классе 6 обучающихся </t>
  </si>
  <si>
    <t xml:space="preserve">Адаптированная образовательная программа начального общего образования по очной форме обучения (с учетом сетевой формы реализации образовательных программ) при наполняемости в классе 8 обучающихся </t>
  </si>
  <si>
    <t xml:space="preserve">Адаптированная образовательная программа начального общего образования по очной форме обучения (с учетом сетевой формы реализации образовательных программ) при наполняемости в классе 9 обучающихся </t>
  </si>
  <si>
    <t xml:space="preserve">Адаптированная образовательная программа начального общего образования по очной форме обучения (с учетом сетевой формы реализации образовательных программ) при наполняемости в классе 12 обучающихся </t>
  </si>
  <si>
    <t>Образовательная программа основного общего образования по очной форме обучения (с учетом сетевой формы реализации образовательных программ)</t>
  </si>
  <si>
    <t>Образовательная программа основного общего образования по очной форме обучения, обеспечивающая углубленное изучение отдельных учебных предметов (с учетом сетевой формы реализации образовательных программ)</t>
  </si>
  <si>
    <t>Адаптированная образовательная программа основного общего образования по очной форме обучения в условиях инклюзивного обучения  (с учетом сетевой формы реализации образовательных программ) не более 1 глухого обучающегося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</si>
  <si>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 (с учетом сетевой формы реализации образовательных программ) не более 2 глухих обучающихся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</si>
  <si>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 (с учетом сетевой формы реализации образовательных программ) не более 1 слабослышащего или позднооглохшего обучающегося 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</si>
  <si>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 (с учетом сетевой формы реализации образовательных программ) не более 2 слабослышащих или позднооглохших обучающихся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</si>
  <si>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1 слепого обучающегося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</si>
  <si>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2 слепых обучающихся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</si>
  <si>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1 слабовидящего обучающегося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</si>
  <si>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2 слабовидящих обучающихся в классе</t>
  </si>
  <si>
    <r>
      <t>Адаптированная образовательная программа основного общего образования по очной форме обучения</t>
    </r>
    <r>
      <rPr>
        <sz val="10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 условиях инклюзивного обучения (с учетом сетевой формы реализации образовательных программ) не более 5 обучающегося с тяжелыми нарушениями речи в классе</t>
    </r>
  </si>
  <si>
    <r>
      <t>Адаптированная образовательная программа основного общего образования по очной форме обучения</t>
    </r>
    <r>
      <rPr>
        <sz val="10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 условиях инклюзивного обучения (с учетом сетевой формы реализации образовательных программ) не более 1 обучающегося с нарушениями опорно-двигательного аппарата</t>
    </r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</si>
  <si>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2 обучающихся с нарушениями опорно-двигательного аппарата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</si>
  <si>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4 обучающегося с задержкой психического развития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</si>
  <si>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1 обучающегося с расстройствами аутистического спектра в классе</t>
  </si>
  <si>
    <t>Адаптированная образовательная программа основного  общего образования по очной форме обучения в условиях инклюзивного обучения (с учетом сетевой формы реализации образовательных программ) не более 2 обучающихся  с расстройствами аутистического спектра в классе</t>
  </si>
  <si>
    <t xml:space="preserve">Адаптированная образовательная программа основного общего образования по очной форме обучения (с учетом сетевой формы реализации образовательных программ) при наполняемости в классе 5 обучающихся </t>
  </si>
  <si>
    <t xml:space="preserve">Адаптированная образовательная программа основного общего образования по очной форме обучения (с учетом сетевой формы реализации образовательных программ) при наполняемости в классе 6 обучающихся </t>
  </si>
  <si>
    <t xml:space="preserve">Адаптированная образовательная программа основного общего образования по очной форме обучения (с учетом сетевой формы реализации образовательных программ) при наполняемости в классе 8 обучающихся </t>
  </si>
  <si>
    <t xml:space="preserve">Адаптированная образовательная программа основного общего образования по очной форме обучения (с учетом сетевой формы реализации образовательных программ) при наполняемости в классе 9 обучающихся </t>
  </si>
  <si>
    <t xml:space="preserve">Адаптированная образовательная программа основного общего образования по очной форме обучения (с учетом сетевой формы реализации образовательных программ) при наполняемости в классе 12 обучающихся </t>
  </si>
  <si>
    <t>Образовательная программа среднего общего образования по очно-заочной, вечерней форме обучения (с учетом сетевой формы реализации образовательных программ)</t>
  </si>
  <si>
    <t>Образовательная программа среднего общего образования по очной форме обучения (с учетом сетевой формы реализации образовательных программ)</t>
  </si>
  <si>
    <t>Образовательная программа среднего общего образования по очной форме обучения, обеспечивающая углубленное изучение отдельных учебных предметов (с учетом сетевой формы реализации образовательных программ)</t>
  </si>
  <si>
    <t>Адаптированная образовательная программа среднего общего образования по очной форме обучения в условиях инклюзивного обучения  (с учетом сетевой формы реализации образовательных программ) не более 1 глухого обучающегося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</si>
  <si>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 (с учетом сетевой формы реализации образовательных программ) не более 2 глухих обучающихся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</si>
  <si>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 (с учетом сетевой формы реализации образовательных программ) не более 1 слабослышащего или позднооглохшего обучающегося  в классе</t>
  </si>
  <si>
    <t>Адаптированная образовательная программа среднего  общего образования по очной форме обучения в условиях инклюзивного обучения  (с учетом сетевой формы реализации образовательных программ) не более 2 слабослышащих или позднооглохших обучающихся в классе</t>
  </si>
  <si>
    <t>Адаптированная образовательная программа среднего  общего образования по очной форме обучения в условиях инклюзивного обучения (с учетом сетевой формы реализации образовательных программ) не более 1 слепого обучающегося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</si>
  <si>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не более 2 слепых обучающихся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</si>
  <si>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не более 1 слабовидящего обучающегося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</si>
  <si>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не более 2 слабовидящих обучающихся в классе</t>
  </si>
  <si>
    <r>
      <t>Адаптированная образовательная программа среднего общего образования по очной форме обучения</t>
    </r>
    <r>
      <rPr>
        <sz val="10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 условиях инклюзивного обучения (с учетом сетевой формы реализации образовательных программ) не более 5 обучающегося с тяжелыми нарушениями речи в классе</t>
    </r>
  </si>
  <si>
    <r>
      <t>Адаптированная образовательная программа среднего общего образования по очной форме обучения</t>
    </r>
    <r>
      <rPr>
        <sz val="10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 условиях инклюзивного обучения (с учетом сетевой формы реализации образовательных программ) не более 1 обучающегося с нарушениями опорно-двигательного аппарата</t>
    </r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</si>
  <si>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не более 2 обучающихся с нарушениями опорно-двигательного аппарата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</si>
  <si>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не более 4 обучающегося с задержкой психического развития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</si>
  <si>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не более 1 обучающегося с расстройствами аутистического спектра в классе</t>
  </si>
  <si>
    <t>Адаптированная образовательная программа среднего  общего образования по очной форме обучения в условиях инклюзивного обучения (с учетом сетевой формы реализации образовательных программ) не более 2 обучающихся  с расстройствами аутистического спектра в классе</t>
  </si>
  <si>
    <t xml:space="preserve">Адаптированная образовательная программа среднего  общего образования по очной форме обучения (с учетом сетевой формы реализации образовательных программ) при наполняемости в классе 5 обучающихся </t>
  </si>
  <si>
    <t xml:space="preserve">Адаптированная образовательная программа среднего общего образования по очной форме обучения (с учетом сетевой формы реализации образовательных программ) при наполняемости в классе 6 обучающихся </t>
  </si>
  <si>
    <t xml:space="preserve">Адаптированная образовательная программа среднего общего образования по очной форме обучения (с учетом сетевой формы реализации образовательных программ) при наполняемости в классе 8 обучающихся </t>
  </si>
  <si>
    <t xml:space="preserve">Адаптированная образовательная программа среднего  общего образования по очной форме обучения (с учетом сетевой формы реализации образовательных программ) при наполняемости в классе 9 обучающихся </t>
  </si>
  <si>
    <t xml:space="preserve">Адаптированная образовательная программа среднего общего образования по очной форме обучения (с учетом сетевой формы реализации образовательных программ) при наполняемости в классе 12 обучающихся </t>
  </si>
  <si>
    <t>Образовательная программа начального общего, основного общего и среднего общего образования при организации обучения на дому</t>
  </si>
  <si>
    <t>Образовательная программа начального общего, основного общего и среднего общего образования по семейной форме обучения</t>
  </si>
  <si>
    <t>Образовательная программа начального общего, основного общего и среднего общего образования при организации дистанционного обучения</t>
  </si>
  <si>
    <t>Образовательная программа дополнительного образования в структурных подразделениях общеобразовательных организаций</t>
  </si>
  <si>
    <t>Интернатные группы в общеобразовательных организациях</t>
  </si>
  <si>
    <t>профильное образование</t>
  </si>
  <si>
    <t xml:space="preserve">Итого </t>
  </si>
  <si>
    <t>Коэффициент выравнивания</t>
  </si>
  <si>
    <t>Норматив под доведенные планы</t>
  </si>
  <si>
    <t>211, 000000</t>
  </si>
  <si>
    <t>213, 000000</t>
  </si>
  <si>
    <t>211, 010113</t>
  </si>
  <si>
    <t>213, 010113</t>
  </si>
  <si>
    <t>учебные расходы</t>
  </si>
  <si>
    <t>начальное</t>
  </si>
  <si>
    <t xml:space="preserve">общее </t>
  </si>
  <si>
    <t>среднее</t>
  </si>
  <si>
    <t>дошколята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</si>
</sst>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-* #,##0.00_р_._-;\-* #,##0.00_р_._-;_-* &quot;-&quot;??_р_._-;_-@_-"/>
    <numFmt numFmtId="166" formatCode="#,##0.00_ ;[Red]\-#,##0.00\ 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64">
    <xf numFmtId="0" fontId="0" fillId="0" borderId="0" xfId="0"/>
    <xf numFmtId="0" fontId="2" fillId="2" borderId="0" xfId="1" applyFont="1" applyFill="1"/>
    <xf numFmtId="0" fontId="3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 wrapText="1"/>
    </xf>
    <xf numFmtId="0" fontId="2" fillId="2" borderId="4" xfId="1" applyFont="1" applyFill="1" applyBorder="1" applyAlignment="1">
      <alignment horizontal="center" wrapText="1"/>
    </xf>
    <xf numFmtId="0" fontId="2" fillId="2" borderId="5" xfId="1" applyFont="1" applyFill="1" applyBorder="1" applyAlignment="1">
      <alignment horizontal="center" wrapText="1"/>
    </xf>
    <xf numFmtId="0" fontId="2" fillId="2" borderId="6" xfId="1" applyFont="1" applyFill="1" applyBorder="1" applyAlignment="1">
      <alignment wrapText="1"/>
    </xf>
    <xf numFmtId="0" fontId="2" fillId="2" borderId="4" xfId="1" applyFont="1" applyFill="1" applyBorder="1" applyAlignment="1">
      <alignment wrapText="1"/>
    </xf>
    <xf numFmtId="0" fontId="2" fillId="2" borderId="5" xfId="1" applyFont="1" applyFill="1" applyBorder="1" applyAlignment="1">
      <alignment wrapText="1"/>
    </xf>
    <xf numFmtId="0" fontId="2" fillId="2" borderId="3" xfId="1" applyFont="1" applyFill="1" applyBorder="1" applyAlignment="1">
      <alignment wrapText="1"/>
    </xf>
    <xf numFmtId="0" fontId="4" fillId="2" borderId="5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wrapText="1"/>
    </xf>
    <xf numFmtId="0" fontId="2" fillId="2" borderId="7" xfId="1" applyFont="1" applyFill="1" applyBorder="1" applyAlignment="1">
      <alignment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justify" vertical="center" wrapText="1"/>
    </xf>
    <xf numFmtId="3" fontId="5" fillId="2" borderId="3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/>
    <xf numFmtId="164" fontId="5" fillId="2" borderId="2" xfId="1" applyNumberFormat="1" applyFont="1" applyFill="1" applyBorder="1" applyAlignment="1"/>
    <xf numFmtId="4" fontId="5" fillId="2" borderId="2" xfId="1" applyNumberFormat="1" applyFont="1" applyFill="1" applyBorder="1" applyAlignment="1"/>
    <xf numFmtId="164" fontId="2" fillId="2" borderId="0" xfId="1" applyNumberFormat="1" applyFont="1" applyFill="1"/>
    <xf numFmtId="0" fontId="5" fillId="2" borderId="5" xfId="1" applyFont="1" applyFill="1" applyBorder="1"/>
    <xf numFmtId="0" fontId="5" fillId="2" borderId="2" xfId="1" applyFont="1" applyFill="1" applyBorder="1"/>
    <xf numFmtId="0" fontId="4" fillId="3" borderId="8" xfId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justify" vertical="center" wrapText="1"/>
    </xf>
    <xf numFmtId="3" fontId="5" fillId="3" borderId="3" xfId="1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/>
    <xf numFmtId="164" fontId="5" fillId="3" borderId="2" xfId="1" applyNumberFormat="1" applyFont="1" applyFill="1" applyBorder="1" applyAlignment="1"/>
    <xf numFmtId="4" fontId="5" fillId="3" borderId="2" xfId="1" applyNumberFormat="1" applyFont="1" applyFill="1" applyBorder="1" applyAlignment="1"/>
    <xf numFmtId="0" fontId="5" fillId="3" borderId="5" xfId="1" applyFont="1" applyFill="1" applyBorder="1"/>
    <xf numFmtId="0" fontId="5" fillId="3" borderId="2" xfId="1" applyFont="1" applyFill="1" applyBorder="1"/>
    <xf numFmtId="164" fontId="2" fillId="3" borderId="0" xfId="1" applyNumberFormat="1" applyFont="1" applyFill="1"/>
    <xf numFmtId="0" fontId="2" fillId="3" borderId="0" xfId="1" applyFont="1" applyFill="1"/>
    <xf numFmtId="0" fontId="5" fillId="4" borderId="2" xfId="1" applyFont="1" applyFill="1" applyBorder="1"/>
    <xf numFmtId="164" fontId="5" fillId="4" borderId="2" xfId="1" applyNumberFormat="1" applyFont="1" applyFill="1" applyBorder="1" applyAlignment="1"/>
    <xf numFmtId="0" fontId="4" fillId="2" borderId="12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justify" vertical="center" wrapText="1"/>
    </xf>
    <xf numFmtId="0" fontId="2" fillId="2" borderId="2" xfId="1" applyFont="1" applyFill="1" applyBorder="1" applyAlignment="1">
      <alignment horizontal="justify" vertical="center" wrapText="1"/>
    </xf>
    <xf numFmtId="0" fontId="2" fillId="2" borderId="13" xfId="1" applyFont="1" applyFill="1" applyBorder="1" applyAlignment="1">
      <alignment horizontal="justify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justify" vertical="center" wrapText="1"/>
    </xf>
    <xf numFmtId="3" fontId="5" fillId="2" borderId="14" xfId="1" applyNumberFormat="1" applyFont="1" applyFill="1" applyBorder="1" applyAlignment="1">
      <alignment horizontal="center" vertical="center" wrapText="1"/>
    </xf>
    <xf numFmtId="0" fontId="5" fillId="2" borderId="6" xfId="1" applyFont="1" applyFill="1" applyBorder="1" applyAlignment="1"/>
    <xf numFmtId="164" fontId="5" fillId="2" borderId="6" xfId="1" applyNumberFormat="1" applyFont="1" applyFill="1" applyBorder="1" applyAlignment="1"/>
    <xf numFmtId="4" fontId="5" fillId="2" borderId="6" xfId="1" applyNumberFormat="1" applyFont="1" applyFill="1" applyBorder="1" applyAlignment="1"/>
    <xf numFmtId="0" fontId="5" fillId="2" borderId="15" xfId="1" applyFont="1" applyFill="1" applyBorder="1"/>
    <xf numFmtId="0" fontId="5" fillId="2" borderId="6" xfId="1" applyFont="1" applyFill="1" applyBorder="1"/>
    <xf numFmtId="4" fontId="2" fillId="2" borderId="2" xfId="1" applyNumberFormat="1" applyFont="1" applyFill="1" applyBorder="1"/>
    <xf numFmtId="4" fontId="7" fillId="2" borderId="2" xfId="1" applyNumberFormat="1" applyFont="1" applyFill="1" applyBorder="1" applyAlignment="1">
      <alignment horizontal="center" vertical="center"/>
    </xf>
    <xf numFmtId="4" fontId="5" fillId="2" borderId="2" xfId="1" applyNumberFormat="1" applyFont="1" applyFill="1" applyBorder="1"/>
    <xf numFmtId="4" fontId="2" fillId="2" borderId="0" xfId="1" applyNumberFormat="1" applyFont="1" applyFill="1"/>
    <xf numFmtId="0" fontId="2" fillId="2" borderId="2" xfId="1" applyFont="1" applyFill="1" applyBorder="1"/>
    <xf numFmtId="164" fontId="2" fillId="2" borderId="2" xfId="1" applyNumberFormat="1" applyFont="1" applyFill="1" applyBorder="1"/>
    <xf numFmtId="4" fontId="5" fillId="2" borderId="2" xfId="2" applyNumberFormat="1" applyFont="1" applyFill="1" applyBorder="1"/>
    <xf numFmtId="166" fontId="2" fillId="2" borderId="0" xfId="1" applyNumberFormat="1" applyFont="1" applyFill="1"/>
    <xf numFmtId="166" fontId="5" fillId="2" borderId="2" xfId="1" applyNumberFormat="1" applyFont="1" applyFill="1" applyBorder="1" applyAlignment="1"/>
  </cellXfs>
  <cellStyles count="9">
    <cellStyle name="Обычный" xfId="0" builtinId="0"/>
    <cellStyle name="Обычный 2" xfId="3"/>
    <cellStyle name="Обычный 2 2" xfId="4"/>
    <cellStyle name="Обычный 3" xfId="1"/>
    <cellStyle name="Обычный 4" xfId="5"/>
    <cellStyle name="Процентный 2" xfId="6"/>
    <cellStyle name="Процентный 3" xfId="7"/>
    <cellStyle name="Финансовый 2" xfId="2"/>
    <cellStyle name="Финансовый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103"/>
  <sheetViews>
    <sheetView tabSelected="1" topLeftCell="A5" zoomScale="70" zoomScaleNormal="70" workbookViewId="0">
      <pane xSplit="2" ySplit="3" topLeftCell="P8" activePane="bottomRight" state="frozen"/>
      <selection activeCell="A5" sqref="A5"/>
      <selection pane="topRight" activeCell="C5" sqref="C5"/>
      <selection pane="bottomLeft" activeCell="A8" sqref="A8"/>
      <selection pane="bottomRight" activeCell="Q107" sqref="Q107"/>
    </sheetView>
  </sheetViews>
  <sheetFormatPr defaultColWidth="9.140625" defaultRowHeight="15.75" x14ac:dyDescent="0.25"/>
  <cols>
    <col min="1" max="1" width="6.28515625" style="1" customWidth="1"/>
    <col min="2" max="2" width="62.5703125" style="1" customWidth="1"/>
    <col min="3" max="3" width="14.42578125" style="1" customWidth="1"/>
    <col min="4" max="5" width="12.7109375" style="1" customWidth="1"/>
    <col min="6" max="6" width="13.42578125" style="1" customWidth="1"/>
    <col min="7" max="7" width="17.42578125" style="1" customWidth="1"/>
    <col min="8" max="8" width="13" style="1" customWidth="1"/>
    <col min="9" max="9" width="11.7109375" style="1" customWidth="1"/>
    <col min="10" max="10" width="13.42578125" style="1" customWidth="1"/>
    <col min="11" max="11" width="13" style="1" customWidth="1"/>
    <col min="12" max="12" width="14.85546875" style="1" customWidth="1"/>
    <col min="13" max="13" width="14.140625" style="1" customWidth="1"/>
    <col min="14" max="14" width="12.28515625" style="1" customWidth="1"/>
    <col min="15" max="15" width="13" style="1" customWidth="1"/>
    <col min="16" max="16" width="15" style="1" customWidth="1"/>
    <col min="17" max="18" width="10.140625" style="1" bestFit="1" customWidth="1"/>
    <col min="19" max="19" width="13.140625" style="1" customWidth="1"/>
    <col min="20" max="20" width="11.5703125" style="1" customWidth="1"/>
    <col min="21" max="21" width="12" style="1" customWidth="1"/>
    <col min="22" max="22" width="14" style="1" customWidth="1"/>
    <col min="23" max="24" width="10.140625" style="1" bestFit="1" customWidth="1"/>
    <col min="25" max="25" width="13.140625" style="1" customWidth="1"/>
    <col min="26" max="27" width="10.140625" style="1" bestFit="1" customWidth="1"/>
    <col min="28" max="28" width="13.7109375" style="1" customWidth="1"/>
    <col min="29" max="30" width="10.140625" style="1" bestFit="1" customWidth="1"/>
    <col min="31" max="31" width="15.85546875" style="1" customWidth="1"/>
    <col min="32" max="33" width="10.140625" style="1" bestFit="1" customWidth="1"/>
    <col min="34" max="34" width="15.42578125" style="1" customWidth="1"/>
    <col min="35" max="16384" width="9.140625" style="1"/>
  </cols>
  <sheetData>
    <row r="1" spans="1:35" x14ac:dyDescent="0.25">
      <c r="AE1" s="1" t="s">
        <v>0</v>
      </c>
    </row>
    <row r="2" spans="1:35" x14ac:dyDescent="0.25">
      <c r="AE2" s="1" t="s">
        <v>1</v>
      </c>
    </row>
    <row r="3" spans="1:35" x14ac:dyDescent="0.25">
      <c r="AE3" s="1" t="s">
        <v>2</v>
      </c>
    </row>
    <row r="4" spans="1:35" ht="40.9" customHeight="1" x14ac:dyDescent="0.3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35" x14ac:dyDescent="0.25">
      <c r="A5" s="3" t="s">
        <v>4</v>
      </c>
      <c r="B5" s="3" t="s">
        <v>5</v>
      </c>
      <c r="C5" s="3" t="s">
        <v>6</v>
      </c>
      <c r="D5" s="4" t="s">
        <v>7</v>
      </c>
      <c r="E5" s="5"/>
      <c r="F5" s="5"/>
      <c r="G5" s="6"/>
      <c r="H5" s="6" t="s">
        <v>8</v>
      </c>
      <c r="I5" s="7"/>
      <c r="J5" s="7"/>
      <c r="K5" s="7" t="s">
        <v>9</v>
      </c>
      <c r="L5" s="7"/>
      <c r="M5" s="7"/>
      <c r="N5" s="7" t="s">
        <v>10</v>
      </c>
      <c r="O5" s="7"/>
      <c r="P5" s="7"/>
      <c r="Q5" s="7" t="s">
        <v>11</v>
      </c>
      <c r="R5" s="7"/>
      <c r="S5" s="7"/>
      <c r="T5" s="7" t="s">
        <v>12</v>
      </c>
      <c r="U5" s="7"/>
      <c r="V5" s="7"/>
      <c r="W5" s="7" t="s">
        <v>13</v>
      </c>
      <c r="X5" s="7"/>
      <c r="Y5" s="7"/>
      <c r="Z5" s="7" t="s">
        <v>14</v>
      </c>
      <c r="AA5" s="7"/>
      <c r="AB5" s="7"/>
      <c r="AC5" s="7" t="s">
        <v>15</v>
      </c>
      <c r="AD5" s="7"/>
      <c r="AE5" s="7"/>
      <c r="AF5" s="7" t="s">
        <v>16</v>
      </c>
      <c r="AG5" s="7"/>
      <c r="AH5" s="7"/>
    </row>
    <row r="6" spans="1:35" ht="15.6" customHeight="1" x14ac:dyDescent="0.25">
      <c r="A6" s="3"/>
      <c r="B6" s="3"/>
      <c r="C6" s="3"/>
      <c r="D6" s="8" t="s">
        <v>17</v>
      </c>
      <c r="E6" s="9"/>
      <c r="F6" s="10"/>
      <c r="G6" s="11" t="s">
        <v>18</v>
      </c>
      <c r="H6" s="12" t="s">
        <v>17</v>
      </c>
      <c r="I6" s="13"/>
      <c r="J6" s="11" t="s">
        <v>18</v>
      </c>
      <c r="K6" s="14" t="s">
        <v>17</v>
      </c>
      <c r="L6" s="13"/>
      <c r="M6" s="11" t="s">
        <v>18</v>
      </c>
      <c r="N6" s="14" t="s">
        <v>17</v>
      </c>
      <c r="O6" s="13"/>
      <c r="P6" s="11" t="s">
        <v>18</v>
      </c>
      <c r="Q6" s="14" t="s">
        <v>17</v>
      </c>
      <c r="R6" s="13"/>
      <c r="S6" s="11" t="s">
        <v>18</v>
      </c>
      <c r="T6" s="14" t="s">
        <v>17</v>
      </c>
      <c r="U6" s="13"/>
      <c r="V6" s="11" t="s">
        <v>18</v>
      </c>
      <c r="W6" s="14" t="s">
        <v>17</v>
      </c>
      <c r="X6" s="13"/>
      <c r="Y6" s="11" t="s">
        <v>18</v>
      </c>
      <c r="Z6" s="14" t="s">
        <v>17</v>
      </c>
      <c r="AA6" s="13"/>
      <c r="AB6" s="11" t="s">
        <v>18</v>
      </c>
      <c r="AC6" s="14" t="s">
        <v>17</v>
      </c>
      <c r="AD6" s="13"/>
      <c r="AE6" s="11" t="s">
        <v>18</v>
      </c>
      <c r="AF6" s="14" t="s">
        <v>17</v>
      </c>
      <c r="AG6" s="13"/>
      <c r="AH6" s="11" t="s">
        <v>18</v>
      </c>
    </row>
    <row r="7" spans="1:35" ht="42" customHeight="1" x14ac:dyDescent="0.25">
      <c r="A7" s="3"/>
      <c r="B7" s="3"/>
      <c r="C7" s="3"/>
      <c r="D7" s="15" t="s">
        <v>19</v>
      </c>
      <c r="E7" s="16" t="s">
        <v>20</v>
      </c>
      <c r="F7" s="16" t="s">
        <v>21</v>
      </c>
      <c r="G7" s="17"/>
      <c r="H7" s="16" t="s">
        <v>20</v>
      </c>
      <c r="I7" s="16" t="s">
        <v>21</v>
      </c>
      <c r="J7" s="17"/>
      <c r="K7" s="16" t="s">
        <v>20</v>
      </c>
      <c r="L7" s="16" t="s">
        <v>21</v>
      </c>
      <c r="M7" s="17"/>
      <c r="N7" s="16" t="s">
        <v>20</v>
      </c>
      <c r="O7" s="16" t="s">
        <v>21</v>
      </c>
      <c r="P7" s="17"/>
      <c r="Q7" s="16" t="s">
        <v>20</v>
      </c>
      <c r="R7" s="16" t="s">
        <v>21</v>
      </c>
      <c r="S7" s="17"/>
      <c r="T7" s="16" t="s">
        <v>20</v>
      </c>
      <c r="U7" s="16" t="s">
        <v>21</v>
      </c>
      <c r="V7" s="17"/>
      <c r="W7" s="16" t="s">
        <v>20</v>
      </c>
      <c r="X7" s="16" t="s">
        <v>21</v>
      </c>
      <c r="Y7" s="17"/>
      <c r="Z7" s="16" t="s">
        <v>20</v>
      </c>
      <c r="AA7" s="16" t="s">
        <v>21</v>
      </c>
      <c r="AB7" s="17"/>
      <c r="AC7" s="16" t="s">
        <v>20</v>
      </c>
      <c r="AD7" s="16" t="s">
        <v>21</v>
      </c>
      <c r="AE7" s="17"/>
      <c r="AF7" s="16" t="s">
        <v>20</v>
      </c>
      <c r="AG7" s="16" t="s">
        <v>21</v>
      </c>
      <c r="AH7" s="17"/>
    </row>
    <row r="8" spans="1:35" ht="16.149999999999999" customHeight="1" thickBot="1" x14ac:dyDescent="0.3">
      <c r="A8" s="18">
        <v>1</v>
      </c>
      <c r="B8" s="19">
        <v>2</v>
      </c>
      <c r="C8" s="20">
        <v>3</v>
      </c>
      <c r="D8" s="20"/>
      <c r="E8" s="21"/>
      <c r="F8" s="21"/>
      <c r="G8" s="21"/>
      <c r="H8" s="22">
        <v>4</v>
      </c>
      <c r="I8" s="22">
        <v>5</v>
      </c>
      <c r="J8" s="22">
        <v>6</v>
      </c>
      <c r="K8" s="22">
        <v>7</v>
      </c>
      <c r="L8" s="22">
        <v>8</v>
      </c>
      <c r="M8" s="22">
        <v>9</v>
      </c>
      <c r="N8" s="22">
        <v>10</v>
      </c>
      <c r="O8" s="22">
        <v>11</v>
      </c>
      <c r="P8" s="22">
        <v>12</v>
      </c>
      <c r="Q8" s="22">
        <v>13</v>
      </c>
      <c r="R8" s="22">
        <v>14</v>
      </c>
      <c r="S8" s="22">
        <v>15</v>
      </c>
      <c r="T8" s="22">
        <v>16</v>
      </c>
      <c r="U8" s="22">
        <v>17</v>
      </c>
      <c r="V8" s="22">
        <v>18</v>
      </c>
      <c r="W8" s="22">
        <v>19</v>
      </c>
      <c r="X8" s="22">
        <v>20</v>
      </c>
      <c r="Y8" s="22">
        <v>21</v>
      </c>
      <c r="Z8" s="22">
        <v>22</v>
      </c>
      <c r="AA8" s="22">
        <v>23</v>
      </c>
      <c r="AB8" s="22">
        <v>24</v>
      </c>
      <c r="AC8" s="22">
        <v>25</v>
      </c>
      <c r="AD8" s="22">
        <v>26</v>
      </c>
      <c r="AE8" s="22">
        <v>27</v>
      </c>
      <c r="AF8" s="22">
        <v>28</v>
      </c>
      <c r="AG8" s="22">
        <v>29</v>
      </c>
      <c r="AH8" s="22">
        <v>30</v>
      </c>
    </row>
    <row r="9" spans="1:35" ht="70.900000000000006" customHeight="1" thickBot="1" x14ac:dyDescent="0.35">
      <c r="A9" s="18">
        <v>1</v>
      </c>
      <c r="B9" s="23" t="s">
        <v>22</v>
      </c>
      <c r="C9" s="24">
        <v>131677</v>
      </c>
      <c r="D9" s="25">
        <f>ROUND((E9*2+F9)/3,0)</f>
        <v>175</v>
      </c>
      <c r="E9" s="26">
        <f>H9+K9+N9+Q9+T9+W9+Z9+AC9+AF9</f>
        <v>175</v>
      </c>
      <c r="F9" s="26">
        <f>I9+L9+O9+R9+U9++X9+AA9+AD9+AG9</f>
        <v>175</v>
      </c>
      <c r="G9" s="27">
        <f>J9+M9+P9+S9+V9+Y9+AB9+AE9+AH9</f>
        <v>23043.5</v>
      </c>
      <c r="H9" s="26"/>
      <c r="I9" s="26"/>
      <c r="J9" s="26">
        <f>ROUND((H9*2+I9)/3*C9/1000,1)</f>
        <v>0</v>
      </c>
      <c r="K9" s="26">
        <v>60</v>
      </c>
      <c r="L9" s="26">
        <v>60</v>
      </c>
      <c r="M9" s="26">
        <f>ROUND((K9*2+L9)/3*C9/1000,1)</f>
        <v>7900.6</v>
      </c>
      <c r="N9" s="26"/>
      <c r="O9" s="26"/>
      <c r="P9" s="26">
        <f>ROUND((N9*2+O9)/3*C9/1000,1)</f>
        <v>0</v>
      </c>
      <c r="Q9" s="26"/>
      <c r="R9" s="26"/>
      <c r="S9" s="26">
        <f>ROUND((Q9*2+R9)/3*C9/1000,1)</f>
        <v>0</v>
      </c>
      <c r="T9" s="26"/>
      <c r="U9" s="26"/>
      <c r="V9" s="26">
        <f>ROUND((T9*2+U9)/3*C9/1000,1)</f>
        <v>0</v>
      </c>
      <c r="W9" s="26">
        <v>115</v>
      </c>
      <c r="X9" s="26">
        <v>115</v>
      </c>
      <c r="Y9" s="26">
        <f>ROUND((W9*2+X9)/3*C9/1000,1)</f>
        <v>15142.9</v>
      </c>
      <c r="Z9" s="26"/>
      <c r="AA9" s="26"/>
      <c r="AB9" s="26">
        <f>ROUND((Z9*2+AA9)/3*C9/1000,1)</f>
        <v>0</v>
      </c>
      <c r="AC9" s="26"/>
      <c r="AD9" s="26"/>
      <c r="AE9" s="26">
        <f>ROUND((AC9*2+AD9)/3*C9/1000,1)</f>
        <v>0</v>
      </c>
      <c r="AF9" s="26"/>
      <c r="AG9" s="26"/>
      <c r="AH9" s="26">
        <f>ROUND((AF9*2+AG9)/3*C9/1000,1)</f>
        <v>0</v>
      </c>
      <c r="AI9" s="28">
        <f>E9-I9-L9-O9-R9-U9-X9-AA9-AD9-AG9</f>
        <v>0</v>
      </c>
    </row>
    <row r="10" spans="1:35" ht="48" thickBot="1" x14ac:dyDescent="0.35">
      <c r="A10" s="18">
        <v>2</v>
      </c>
      <c r="B10" s="23" t="s">
        <v>23</v>
      </c>
      <c r="C10" s="24">
        <v>107008</v>
      </c>
      <c r="D10" s="25">
        <f t="shared" ref="D10:D73" si="0">ROUND((E10*2+F10)/3,0)</f>
        <v>3245</v>
      </c>
      <c r="E10" s="26">
        <f t="shared" ref="E10:E73" si="1">H10+K10+N10+Q10+T10+W10+Z10+AC10+AF10</f>
        <v>3245</v>
      </c>
      <c r="F10" s="26">
        <f t="shared" ref="F10:F73" si="2">I10+L10+O10+R10+U10++X10+AA10+AD10+AG10</f>
        <v>3245</v>
      </c>
      <c r="G10" s="27">
        <f t="shared" ref="G10:G73" si="3">J10+M10+P10+S10+V10+Y10+AB10+AE10+AH10</f>
        <v>347240.89999999997</v>
      </c>
      <c r="H10" s="26">
        <v>292</v>
      </c>
      <c r="I10" s="26">
        <v>292</v>
      </c>
      <c r="J10" s="26">
        <f t="shared" ref="J10:J73" si="4">ROUND((H10*2+I10)/3*C10/1000,1)</f>
        <v>31246.3</v>
      </c>
      <c r="K10" s="26">
        <v>530</v>
      </c>
      <c r="L10" s="26">
        <v>530</v>
      </c>
      <c r="M10" s="26">
        <f t="shared" ref="M10:M73" si="5">ROUND((K10*2+L10)/3*C10/1000,1)</f>
        <v>56714.2</v>
      </c>
      <c r="N10" s="26">
        <v>275</v>
      </c>
      <c r="O10" s="26">
        <v>275</v>
      </c>
      <c r="P10" s="26">
        <f t="shared" ref="P10:P73" si="6">ROUND((N10*2+O10)/3*C10/1000,1)</f>
        <v>29427.200000000001</v>
      </c>
      <c r="Q10" s="26">
        <v>187</v>
      </c>
      <c r="R10" s="26">
        <v>187</v>
      </c>
      <c r="S10" s="26">
        <f t="shared" ref="S10:S73" si="7">ROUND((Q10*2+R10)/3*C10/1000,1)</f>
        <v>20010.5</v>
      </c>
      <c r="T10" s="26">
        <v>424</v>
      </c>
      <c r="U10" s="26">
        <v>424</v>
      </c>
      <c r="V10" s="26">
        <f>ROUND((T10*2+U10)/3*C10/1000,1)</f>
        <v>45371.4</v>
      </c>
      <c r="W10" s="26">
        <v>511</v>
      </c>
      <c r="X10" s="26">
        <v>511</v>
      </c>
      <c r="Y10" s="26">
        <f t="shared" ref="Y10:Y73" si="8">ROUND((W10*2+X10)/3*C10/1000,1)</f>
        <v>54681.1</v>
      </c>
      <c r="Z10" s="26">
        <v>440</v>
      </c>
      <c r="AA10" s="26">
        <v>440</v>
      </c>
      <c r="AB10" s="26">
        <f>ROUND((Z10*2+AA10)/3*C10/1000,1)</f>
        <v>47083.5</v>
      </c>
      <c r="AC10" s="26">
        <v>265</v>
      </c>
      <c r="AD10" s="26">
        <v>265</v>
      </c>
      <c r="AE10" s="26">
        <f>ROUND((AC10*2+AD10)/3*C10/1000,1)</f>
        <v>28357.1</v>
      </c>
      <c r="AF10" s="26">
        <v>321</v>
      </c>
      <c r="AG10" s="26">
        <v>321</v>
      </c>
      <c r="AH10" s="26">
        <f>ROUND((AF10*2+AG10)/3*C10/1000,1)</f>
        <v>34349.599999999999</v>
      </c>
      <c r="AI10" s="28">
        <f t="shared" ref="AI10:AI73" si="9">E10-I10-L10-O10-R10-U10-X10-AA10-AD10-AG10</f>
        <v>0</v>
      </c>
    </row>
    <row r="11" spans="1:35" ht="63.75" thickBot="1" x14ac:dyDescent="0.35">
      <c r="A11" s="18">
        <v>3</v>
      </c>
      <c r="B11" s="23" t="s">
        <v>24</v>
      </c>
      <c r="C11" s="24">
        <v>109338</v>
      </c>
      <c r="D11" s="25">
        <f t="shared" si="0"/>
        <v>0</v>
      </c>
      <c r="E11" s="26">
        <f t="shared" si="1"/>
        <v>0</v>
      </c>
      <c r="F11" s="26">
        <f t="shared" si="2"/>
        <v>0</v>
      </c>
      <c r="G11" s="27">
        <f t="shared" si="3"/>
        <v>0</v>
      </c>
      <c r="H11" s="29"/>
      <c r="I11" s="30"/>
      <c r="J11" s="26">
        <f t="shared" si="4"/>
        <v>0</v>
      </c>
      <c r="K11" s="30"/>
      <c r="L11" s="30"/>
      <c r="M11" s="26">
        <f t="shared" si="5"/>
        <v>0</v>
      </c>
      <c r="N11" s="30"/>
      <c r="O11" s="30"/>
      <c r="P11" s="26">
        <f t="shared" si="6"/>
        <v>0</v>
      </c>
      <c r="Q11" s="30"/>
      <c r="R11" s="30"/>
      <c r="S11" s="26">
        <f t="shared" si="7"/>
        <v>0</v>
      </c>
      <c r="T11" s="30"/>
      <c r="U11" s="30"/>
      <c r="V11" s="26">
        <f t="shared" ref="V11:V74" si="10">ROUND((T11*2+U11)/3*C11/1000,1)</f>
        <v>0</v>
      </c>
      <c r="W11" s="30"/>
      <c r="X11" s="30"/>
      <c r="Y11" s="26">
        <f t="shared" si="8"/>
        <v>0</v>
      </c>
      <c r="Z11" s="30"/>
      <c r="AA11" s="30"/>
      <c r="AB11" s="26">
        <f t="shared" ref="AB11:AB74" si="11">ROUND((Z11*2+AA11)/3*C11/1000,1)</f>
        <v>0</v>
      </c>
      <c r="AC11" s="30"/>
      <c r="AD11" s="30"/>
      <c r="AE11" s="26">
        <f t="shared" ref="AE11:AE74" si="12">ROUND((AC11*2+AD11)/3*C11/1000,1)</f>
        <v>0</v>
      </c>
      <c r="AF11" s="30"/>
      <c r="AG11" s="30"/>
      <c r="AH11" s="26">
        <f t="shared" ref="AH11:AH74" si="13">ROUND((AF11*2+AG11)/3*C11/1000,1)</f>
        <v>0</v>
      </c>
      <c r="AI11" s="28">
        <f t="shared" si="9"/>
        <v>0</v>
      </c>
    </row>
    <row r="12" spans="1:35" ht="79.5" thickBot="1" x14ac:dyDescent="0.35">
      <c r="A12" s="18">
        <v>4</v>
      </c>
      <c r="B12" s="23" t="s">
        <v>25</v>
      </c>
      <c r="C12" s="24">
        <v>302444</v>
      </c>
      <c r="D12" s="25">
        <f t="shared" si="0"/>
        <v>0</v>
      </c>
      <c r="E12" s="26">
        <f t="shared" si="1"/>
        <v>0</v>
      </c>
      <c r="F12" s="26">
        <f t="shared" si="2"/>
        <v>0</v>
      </c>
      <c r="G12" s="27">
        <f t="shared" si="3"/>
        <v>0</v>
      </c>
      <c r="H12" s="29"/>
      <c r="I12" s="30"/>
      <c r="J12" s="26">
        <f t="shared" si="4"/>
        <v>0</v>
      </c>
      <c r="K12" s="30"/>
      <c r="L12" s="30"/>
      <c r="M12" s="26">
        <f t="shared" si="5"/>
        <v>0</v>
      </c>
      <c r="N12" s="30"/>
      <c r="O12" s="30"/>
      <c r="P12" s="26">
        <f t="shared" si="6"/>
        <v>0</v>
      </c>
      <c r="Q12" s="30"/>
      <c r="R12" s="30"/>
      <c r="S12" s="26">
        <f t="shared" si="7"/>
        <v>0</v>
      </c>
      <c r="T12" s="30"/>
      <c r="U12" s="30"/>
      <c r="V12" s="26">
        <f t="shared" si="10"/>
        <v>0</v>
      </c>
      <c r="W12" s="30"/>
      <c r="X12" s="30"/>
      <c r="Y12" s="26">
        <f t="shared" si="8"/>
        <v>0</v>
      </c>
      <c r="Z12" s="30"/>
      <c r="AA12" s="30"/>
      <c r="AB12" s="26">
        <f t="shared" si="11"/>
        <v>0</v>
      </c>
      <c r="AC12" s="30"/>
      <c r="AD12" s="30"/>
      <c r="AE12" s="26">
        <f t="shared" si="12"/>
        <v>0</v>
      </c>
      <c r="AF12" s="30"/>
      <c r="AG12" s="30"/>
      <c r="AH12" s="26">
        <f t="shared" si="13"/>
        <v>0</v>
      </c>
      <c r="AI12" s="28">
        <f t="shared" si="9"/>
        <v>0</v>
      </c>
    </row>
    <row r="13" spans="1:35" ht="79.5" thickBot="1" x14ac:dyDescent="0.35">
      <c r="A13" s="18">
        <v>5</v>
      </c>
      <c r="B13" s="23" t="s">
        <v>26</v>
      </c>
      <c r="C13" s="24">
        <v>318033</v>
      </c>
      <c r="D13" s="25">
        <f t="shared" si="0"/>
        <v>1</v>
      </c>
      <c r="E13" s="26">
        <f t="shared" si="1"/>
        <v>1</v>
      </c>
      <c r="F13" s="26">
        <f t="shared" si="2"/>
        <v>1</v>
      </c>
      <c r="G13" s="27">
        <f t="shared" si="3"/>
        <v>318</v>
      </c>
      <c r="H13" s="29"/>
      <c r="I13" s="30"/>
      <c r="J13" s="26">
        <f t="shared" si="4"/>
        <v>0</v>
      </c>
      <c r="K13" s="30"/>
      <c r="L13" s="30"/>
      <c r="M13" s="26">
        <f t="shared" si="5"/>
        <v>0</v>
      </c>
      <c r="N13" s="30"/>
      <c r="O13" s="30"/>
      <c r="P13" s="26">
        <f t="shared" si="6"/>
        <v>0</v>
      </c>
      <c r="Q13" s="30"/>
      <c r="R13" s="30"/>
      <c r="S13" s="26">
        <f t="shared" si="7"/>
        <v>0</v>
      </c>
      <c r="T13" s="30">
        <v>1</v>
      </c>
      <c r="U13" s="30">
        <v>1</v>
      </c>
      <c r="V13" s="26">
        <f t="shared" si="10"/>
        <v>318</v>
      </c>
      <c r="W13" s="30"/>
      <c r="X13" s="30"/>
      <c r="Y13" s="26">
        <f t="shared" si="8"/>
        <v>0</v>
      </c>
      <c r="Z13" s="30"/>
      <c r="AA13" s="30"/>
      <c r="AB13" s="26">
        <f t="shared" si="11"/>
        <v>0</v>
      </c>
      <c r="AC13" s="30"/>
      <c r="AD13" s="30"/>
      <c r="AE13" s="26">
        <f t="shared" si="12"/>
        <v>0</v>
      </c>
      <c r="AF13" s="30"/>
      <c r="AG13" s="30"/>
      <c r="AH13" s="26">
        <f t="shared" si="13"/>
        <v>0</v>
      </c>
      <c r="AI13" s="28">
        <f t="shared" si="9"/>
        <v>0</v>
      </c>
    </row>
    <row r="14" spans="1:35" ht="95.25" thickBot="1" x14ac:dyDescent="0.35">
      <c r="A14" s="18">
        <v>6</v>
      </c>
      <c r="B14" s="23" t="s">
        <v>27</v>
      </c>
      <c r="C14" s="24">
        <v>173838</v>
      </c>
      <c r="D14" s="25">
        <f t="shared" si="0"/>
        <v>0</v>
      </c>
      <c r="E14" s="26">
        <f t="shared" si="1"/>
        <v>0</v>
      </c>
      <c r="F14" s="26">
        <f t="shared" si="2"/>
        <v>0</v>
      </c>
      <c r="G14" s="27">
        <f t="shared" si="3"/>
        <v>0</v>
      </c>
      <c r="H14" s="29"/>
      <c r="I14" s="30"/>
      <c r="J14" s="26">
        <f t="shared" si="4"/>
        <v>0</v>
      </c>
      <c r="K14" s="30"/>
      <c r="L14" s="30"/>
      <c r="M14" s="26">
        <f t="shared" si="5"/>
        <v>0</v>
      </c>
      <c r="N14" s="30"/>
      <c r="O14" s="30"/>
      <c r="P14" s="26">
        <f t="shared" si="6"/>
        <v>0</v>
      </c>
      <c r="Q14" s="30"/>
      <c r="R14" s="30"/>
      <c r="S14" s="26">
        <f t="shared" si="7"/>
        <v>0</v>
      </c>
      <c r="T14" s="30"/>
      <c r="U14" s="30"/>
      <c r="V14" s="26">
        <f t="shared" si="10"/>
        <v>0</v>
      </c>
      <c r="W14" s="30"/>
      <c r="X14" s="30"/>
      <c r="Y14" s="26">
        <f t="shared" si="8"/>
        <v>0</v>
      </c>
      <c r="Z14" s="30"/>
      <c r="AA14" s="30"/>
      <c r="AB14" s="26">
        <f t="shared" si="11"/>
        <v>0</v>
      </c>
      <c r="AC14" s="30"/>
      <c r="AD14" s="30"/>
      <c r="AE14" s="26">
        <f t="shared" si="12"/>
        <v>0</v>
      </c>
      <c r="AF14" s="30"/>
      <c r="AG14" s="30"/>
      <c r="AH14" s="26">
        <f t="shared" si="13"/>
        <v>0</v>
      </c>
      <c r="AI14" s="28">
        <f t="shared" si="9"/>
        <v>0</v>
      </c>
    </row>
    <row r="15" spans="1:35" ht="79.5" thickBot="1" x14ac:dyDescent="0.35">
      <c r="A15" s="18">
        <v>7</v>
      </c>
      <c r="B15" s="23" t="s">
        <v>28</v>
      </c>
      <c r="C15" s="24">
        <v>180843</v>
      </c>
      <c r="D15" s="25">
        <f t="shared" si="0"/>
        <v>0</v>
      </c>
      <c r="E15" s="26">
        <f t="shared" si="1"/>
        <v>0</v>
      </c>
      <c r="F15" s="26">
        <f t="shared" si="2"/>
        <v>0</v>
      </c>
      <c r="G15" s="27">
        <f t="shared" si="3"/>
        <v>0</v>
      </c>
      <c r="H15" s="29"/>
      <c r="I15" s="30"/>
      <c r="J15" s="26">
        <f t="shared" si="4"/>
        <v>0</v>
      </c>
      <c r="K15" s="30"/>
      <c r="L15" s="30"/>
      <c r="M15" s="26">
        <f t="shared" si="5"/>
        <v>0</v>
      </c>
      <c r="N15" s="30"/>
      <c r="O15" s="30"/>
      <c r="P15" s="26">
        <f t="shared" si="6"/>
        <v>0</v>
      </c>
      <c r="Q15" s="30"/>
      <c r="R15" s="30"/>
      <c r="S15" s="26">
        <f t="shared" si="7"/>
        <v>0</v>
      </c>
      <c r="T15" s="30"/>
      <c r="U15" s="30"/>
      <c r="V15" s="26">
        <f t="shared" si="10"/>
        <v>0</v>
      </c>
      <c r="W15" s="30"/>
      <c r="X15" s="30"/>
      <c r="Y15" s="26">
        <f t="shared" si="8"/>
        <v>0</v>
      </c>
      <c r="Z15" s="30"/>
      <c r="AA15" s="30"/>
      <c r="AB15" s="26">
        <f t="shared" si="11"/>
        <v>0</v>
      </c>
      <c r="AC15" s="30"/>
      <c r="AD15" s="30"/>
      <c r="AE15" s="26">
        <f t="shared" si="12"/>
        <v>0</v>
      </c>
      <c r="AF15" s="30"/>
      <c r="AG15" s="30"/>
      <c r="AH15" s="26">
        <f t="shared" si="13"/>
        <v>0</v>
      </c>
      <c r="AI15" s="28">
        <f t="shared" si="9"/>
        <v>0</v>
      </c>
    </row>
    <row r="16" spans="1:35" ht="79.5" thickBot="1" x14ac:dyDescent="0.35">
      <c r="A16" s="18">
        <v>8</v>
      </c>
      <c r="B16" s="23" t="s">
        <v>29</v>
      </c>
      <c r="C16" s="24">
        <v>302444</v>
      </c>
      <c r="D16" s="25">
        <f t="shared" si="0"/>
        <v>0</v>
      </c>
      <c r="E16" s="26">
        <f t="shared" si="1"/>
        <v>0</v>
      </c>
      <c r="F16" s="26">
        <f t="shared" si="2"/>
        <v>0</v>
      </c>
      <c r="G16" s="27">
        <f t="shared" si="3"/>
        <v>0</v>
      </c>
      <c r="H16" s="29"/>
      <c r="I16" s="30"/>
      <c r="J16" s="26">
        <f t="shared" si="4"/>
        <v>0</v>
      </c>
      <c r="K16" s="30"/>
      <c r="L16" s="30"/>
      <c r="M16" s="26">
        <f t="shared" si="5"/>
        <v>0</v>
      </c>
      <c r="N16" s="30"/>
      <c r="O16" s="30"/>
      <c r="P16" s="26">
        <f t="shared" si="6"/>
        <v>0</v>
      </c>
      <c r="Q16" s="30"/>
      <c r="R16" s="30"/>
      <c r="S16" s="26">
        <f t="shared" si="7"/>
        <v>0</v>
      </c>
      <c r="T16" s="30"/>
      <c r="U16" s="30"/>
      <c r="V16" s="26">
        <f t="shared" si="10"/>
        <v>0</v>
      </c>
      <c r="W16" s="30"/>
      <c r="X16" s="30"/>
      <c r="Y16" s="26">
        <f t="shared" si="8"/>
        <v>0</v>
      </c>
      <c r="Z16" s="30"/>
      <c r="AA16" s="30"/>
      <c r="AB16" s="26">
        <f t="shared" si="11"/>
        <v>0</v>
      </c>
      <c r="AC16" s="30"/>
      <c r="AD16" s="30"/>
      <c r="AE16" s="26">
        <f t="shared" si="12"/>
        <v>0</v>
      </c>
      <c r="AF16" s="30"/>
      <c r="AG16" s="30"/>
      <c r="AH16" s="26">
        <f t="shared" si="13"/>
        <v>0</v>
      </c>
      <c r="AI16" s="28">
        <f t="shared" si="9"/>
        <v>0</v>
      </c>
    </row>
    <row r="17" spans="1:35" ht="79.5" thickBot="1" x14ac:dyDescent="0.35">
      <c r="A17" s="18">
        <v>9</v>
      </c>
      <c r="B17" s="23" t="s">
        <v>30</v>
      </c>
      <c r="C17" s="24">
        <v>318033</v>
      </c>
      <c r="D17" s="25">
        <f t="shared" si="0"/>
        <v>0</v>
      </c>
      <c r="E17" s="26">
        <f t="shared" si="1"/>
        <v>0</v>
      </c>
      <c r="F17" s="26">
        <f t="shared" si="2"/>
        <v>0</v>
      </c>
      <c r="G17" s="27">
        <f t="shared" si="3"/>
        <v>0</v>
      </c>
      <c r="H17" s="29"/>
      <c r="I17" s="30"/>
      <c r="J17" s="26">
        <f t="shared" si="4"/>
        <v>0</v>
      </c>
      <c r="K17" s="30"/>
      <c r="L17" s="30"/>
      <c r="M17" s="26">
        <f t="shared" si="5"/>
        <v>0</v>
      </c>
      <c r="N17" s="30"/>
      <c r="O17" s="30"/>
      <c r="P17" s="26">
        <f t="shared" si="6"/>
        <v>0</v>
      </c>
      <c r="Q17" s="30"/>
      <c r="R17" s="30"/>
      <c r="S17" s="26">
        <f t="shared" si="7"/>
        <v>0</v>
      </c>
      <c r="T17" s="30"/>
      <c r="U17" s="30"/>
      <c r="V17" s="26">
        <f t="shared" si="10"/>
        <v>0</v>
      </c>
      <c r="W17" s="30"/>
      <c r="X17" s="30"/>
      <c r="Y17" s="26">
        <f t="shared" si="8"/>
        <v>0</v>
      </c>
      <c r="Z17" s="30"/>
      <c r="AA17" s="30"/>
      <c r="AB17" s="26">
        <f t="shared" si="11"/>
        <v>0</v>
      </c>
      <c r="AC17" s="30"/>
      <c r="AD17" s="30"/>
      <c r="AE17" s="26">
        <f t="shared" si="12"/>
        <v>0</v>
      </c>
      <c r="AF17" s="30"/>
      <c r="AG17" s="30"/>
      <c r="AH17" s="26">
        <f t="shared" si="13"/>
        <v>0</v>
      </c>
      <c r="AI17" s="28">
        <f t="shared" si="9"/>
        <v>0</v>
      </c>
    </row>
    <row r="18" spans="1:35" ht="79.5" thickBot="1" x14ac:dyDescent="0.35">
      <c r="A18" s="18">
        <v>10</v>
      </c>
      <c r="B18" s="23" t="s">
        <v>31</v>
      </c>
      <c r="C18" s="24">
        <v>173838</v>
      </c>
      <c r="D18" s="25">
        <f t="shared" si="0"/>
        <v>2</v>
      </c>
      <c r="E18" s="26">
        <f t="shared" si="1"/>
        <v>2</v>
      </c>
      <c r="F18" s="26">
        <f t="shared" si="2"/>
        <v>2</v>
      </c>
      <c r="G18" s="27">
        <f t="shared" si="3"/>
        <v>347.6</v>
      </c>
      <c r="H18" s="29"/>
      <c r="I18" s="30"/>
      <c r="J18" s="26">
        <f t="shared" si="4"/>
        <v>0</v>
      </c>
      <c r="K18" s="30"/>
      <c r="L18" s="30"/>
      <c r="M18" s="26">
        <f t="shared" si="5"/>
        <v>0</v>
      </c>
      <c r="N18" s="30"/>
      <c r="O18" s="30"/>
      <c r="P18" s="26">
        <f t="shared" si="6"/>
        <v>0</v>
      </c>
      <c r="Q18" s="30">
        <v>1</v>
      </c>
      <c r="R18" s="30">
        <v>1</v>
      </c>
      <c r="S18" s="26">
        <f t="shared" si="7"/>
        <v>173.8</v>
      </c>
      <c r="T18" s="30"/>
      <c r="U18" s="30"/>
      <c r="V18" s="26">
        <f t="shared" si="10"/>
        <v>0</v>
      </c>
      <c r="W18" s="30">
        <v>1</v>
      </c>
      <c r="X18" s="30">
        <v>1</v>
      </c>
      <c r="Y18" s="26">
        <f t="shared" si="8"/>
        <v>173.8</v>
      </c>
      <c r="Z18" s="30"/>
      <c r="AA18" s="30"/>
      <c r="AB18" s="26">
        <f t="shared" si="11"/>
        <v>0</v>
      </c>
      <c r="AC18" s="30"/>
      <c r="AD18" s="30"/>
      <c r="AE18" s="26">
        <f t="shared" si="12"/>
        <v>0</v>
      </c>
      <c r="AF18" s="30"/>
      <c r="AG18" s="30"/>
      <c r="AH18" s="26">
        <f t="shared" si="13"/>
        <v>0</v>
      </c>
      <c r="AI18" s="28">
        <f t="shared" si="9"/>
        <v>0</v>
      </c>
    </row>
    <row r="19" spans="1:35" ht="79.5" thickBot="1" x14ac:dyDescent="0.35">
      <c r="A19" s="18">
        <v>11</v>
      </c>
      <c r="B19" s="23" t="s">
        <v>32</v>
      </c>
      <c r="C19" s="24">
        <v>180843</v>
      </c>
      <c r="D19" s="25">
        <f t="shared" si="0"/>
        <v>2</v>
      </c>
      <c r="E19" s="26">
        <f t="shared" si="1"/>
        <v>2</v>
      </c>
      <c r="F19" s="26">
        <f t="shared" si="2"/>
        <v>2</v>
      </c>
      <c r="G19" s="27">
        <f t="shared" si="3"/>
        <v>361.7</v>
      </c>
      <c r="H19" s="29"/>
      <c r="I19" s="30"/>
      <c r="J19" s="26">
        <f t="shared" si="4"/>
        <v>0</v>
      </c>
      <c r="K19" s="30"/>
      <c r="L19" s="30"/>
      <c r="M19" s="26">
        <f t="shared" si="5"/>
        <v>0</v>
      </c>
      <c r="N19" s="30"/>
      <c r="O19" s="30"/>
      <c r="P19" s="26">
        <f t="shared" si="6"/>
        <v>0</v>
      </c>
      <c r="Q19" s="30"/>
      <c r="R19" s="30"/>
      <c r="S19" s="26">
        <f t="shared" si="7"/>
        <v>0</v>
      </c>
      <c r="T19" s="30"/>
      <c r="U19" s="30"/>
      <c r="V19" s="26">
        <f t="shared" si="10"/>
        <v>0</v>
      </c>
      <c r="W19" s="30">
        <v>2</v>
      </c>
      <c r="X19" s="30">
        <v>2</v>
      </c>
      <c r="Y19" s="26">
        <f t="shared" si="8"/>
        <v>361.7</v>
      </c>
      <c r="Z19" s="30"/>
      <c r="AA19" s="30"/>
      <c r="AB19" s="26">
        <f t="shared" si="11"/>
        <v>0</v>
      </c>
      <c r="AC19" s="30"/>
      <c r="AD19" s="30"/>
      <c r="AE19" s="26">
        <f t="shared" si="12"/>
        <v>0</v>
      </c>
      <c r="AF19" s="30"/>
      <c r="AG19" s="30"/>
      <c r="AH19" s="26">
        <f t="shared" si="13"/>
        <v>0</v>
      </c>
      <c r="AI19" s="28">
        <f t="shared" si="9"/>
        <v>0</v>
      </c>
    </row>
    <row r="20" spans="1:35" ht="79.5" thickBot="1" x14ac:dyDescent="0.35">
      <c r="A20" s="18">
        <v>12</v>
      </c>
      <c r="B20" s="23" t="s">
        <v>33</v>
      </c>
      <c r="C20" s="24">
        <v>223908</v>
      </c>
      <c r="D20" s="25">
        <f t="shared" si="0"/>
        <v>5</v>
      </c>
      <c r="E20" s="26">
        <f t="shared" si="1"/>
        <v>5</v>
      </c>
      <c r="F20" s="26">
        <f t="shared" si="2"/>
        <v>5</v>
      </c>
      <c r="G20" s="27">
        <f t="shared" si="3"/>
        <v>1119.5</v>
      </c>
      <c r="H20" s="29">
        <v>1</v>
      </c>
      <c r="I20" s="30">
        <v>1</v>
      </c>
      <c r="J20" s="26">
        <f t="shared" si="4"/>
        <v>223.9</v>
      </c>
      <c r="K20" s="30">
        <v>1</v>
      </c>
      <c r="L20" s="30">
        <v>1</v>
      </c>
      <c r="M20" s="26">
        <f t="shared" si="5"/>
        <v>223.9</v>
      </c>
      <c r="N20" s="30"/>
      <c r="O20" s="30"/>
      <c r="P20" s="26">
        <f t="shared" si="6"/>
        <v>0</v>
      </c>
      <c r="Q20" s="30">
        <v>1</v>
      </c>
      <c r="R20" s="30">
        <v>1</v>
      </c>
      <c r="S20" s="26">
        <f t="shared" si="7"/>
        <v>223.9</v>
      </c>
      <c r="T20" s="30"/>
      <c r="U20" s="30"/>
      <c r="V20" s="26">
        <f t="shared" si="10"/>
        <v>0</v>
      </c>
      <c r="W20" s="30">
        <v>2</v>
      </c>
      <c r="X20" s="30">
        <v>2</v>
      </c>
      <c r="Y20" s="26">
        <f t="shared" si="8"/>
        <v>447.8</v>
      </c>
      <c r="Z20" s="30"/>
      <c r="AA20" s="30"/>
      <c r="AB20" s="26">
        <f t="shared" si="11"/>
        <v>0</v>
      </c>
      <c r="AC20" s="30"/>
      <c r="AD20" s="30"/>
      <c r="AE20" s="26">
        <f t="shared" si="12"/>
        <v>0</v>
      </c>
      <c r="AF20" s="30"/>
      <c r="AG20" s="30"/>
      <c r="AH20" s="26">
        <f t="shared" si="13"/>
        <v>0</v>
      </c>
      <c r="AI20" s="28">
        <f t="shared" si="9"/>
        <v>0</v>
      </c>
    </row>
    <row r="21" spans="1:35" ht="95.25" thickBot="1" x14ac:dyDescent="0.35">
      <c r="A21" s="18">
        <v>13</v>
      </c>
      <c r="B21" s="23" t="s">
        <v>34</v>
      </c>
      <c r="C21" s="24">
        <v>230914</v>
      </c>
      <c r="D21" s="25">
        <f t="shared" si="0"/>
        <v>6</v>
      </c>
      <c r="E21" s="26">
        <f t="shared" si="1"/>
        <v>6</v>
      </c>
      <c r="F21" s="26">
        <f t="shared" si="2"/>
        <v>6</v>
      </c>
      <c r="G21" s="27">
        <f t="shared" si="3"/>
        <v>1385.5</v>
      </c>
      <c r="H21" s="29"/>
      <c r="I21" s="30"/>
      <c r="J21" s="26">
        <f t="shared" si="4"/>
        <v>0</v>
      </c>
      <c r="K21" s="30"/>
      <c r="L21" s="30"/>
      <c r="M21" s="26">
        <f t="shared" si="5"/>
        <v>0</v>
      </c>
      <c r="N21" s="30"/>
      <c r="O21" s="30"/>
      <c r="P21" s="26">
        <f t="shared" si="6"/>
        <v>0</v>
      </c>
      <c r="Q21" s="30"/>
      <c r="R21" s="30"/>
      <c r="S21" s="26">
        <f t="shared" si="7"/>
        <v>0</v>
      </c>
      <c r="T21" s="30"/>
      <c r="U21" s="30"/>
      <c r="V21" s="26">
        <f t="shared" si="10"/>
        <v>0</v>
      </c>
      <c r="W21" s="30"/>
      <c r="X21" s="30"/>
      <c r="Y21" s="26">
        <f t="shared" si="8"/>
        <v>0</v>
      </c>
      <c r="Z21" s="30"/>
      <c r="AA21" s="30"/>
      <c r="AB21" s="26">
        <f t="shared" si="11"/>
        <v>0</v>
      </c>
      <c r="AC21" s="30"/>
      <c r="AD21" s="30"/>
      <c r="AE21" s="26">
        <f t="shared" si="12"/>
        <v>0</v>
      </c>
      <c r="AF21" s="30">
        <v>6</v>
      </c>
      <c r="AG21" s="30">
        <v>6</v>
      </c>
      <c r="AH21" s="26">
        <f t="shared" si="13"/>
        <v>1385.5</v>
      </c>
      <c r="AI21" s="28">
        <f t="shared" si="9"/>
        <v>0</v>
      </c>
    </row>
    <row r="22" spans="1:35" ht="95.25" thickBot="1" x14ac:dyDescent="0.35">
      <c r="A22" s="18">
        <v>14</v>
      </c>
      <c r="B22" s="23" t="s">
        <v>35</v>
      </c>
      <c r="C22" s="24">
        <v>246504</v>
      </c>
      <c r="D22" s="25">
        <f t="shared" si="0"/>
        <v>0</v>
      </c>
      <c r="E22" s="26">
        <f t="shared" si="1"/>
        <v>0</v>
      </c>
      <c r="F22" s="26">
        <f t="shared" si="2"/>
        <v>0</v>
      </c>
      <c r="G22" s="27">
        <f t="shared" si="3"/>
        <v>0</v>
      </c>
      <c r="H22" s="29"/>
      <c r="I22" s="30"/>
      <c r="J22" s="26">
        <f t="shared" si="4"/>
        <v>0</v>
      </c>
      <c r="K22" s="30"/>
      <c r="L22" s="30"/>
      <c r="M22" s="26">
        <f t="shared" si="5"/>
        <v>0</v>
      </c>
      <c r="N22" s="30"/>
      <c r="O22" s="30"/>
      <c r="P22" s="26">
        <f t="shared" si="6"/>
        <v>0</v>
      </c>
      <c r="Q22" s="30"/>
      <c r="R22" s="30"/>
      <c r="S22" s="26">
        <f t="shared" si="7"/>
        <v>0</v>
      </c>
      <c r="T22" s="30"/>
      <c r="U22" s="30"/>
      <c r="V22" s="26">
        <f t="shared" si="10"/>
        <v>0</v>
      </c>
      <c r="W22" s="30"/>
      <c r="X22" s="30"/>
      <c r="Y22" s="26">
        <f t="shared" si="8"/>
        <v>0</v>
      </c>
      <c r="Z22" s="30"/>
      <c r="AA22" s="30"/>
      <c r="AB22" s="26">
        <f t="shared" si="11"/>
        <v>0</v>
      </c>
      <c r="AC22" s="30"/>
      <c r="AD22" s="30"/>
      <c r="AE22" s="26">
        <f t="shared" si="12"/>
        <v>0</v>
      </c>
      <c r="AF22" s="30"/>
      <c r="AG22" s="30"/>
      <c r="AH22" s="26">
        <f t="shared" si="13"/>
        <v>0</v>
      </c>
      <c r="AI22" s="28">
        <f t="shared" si="9"/>
        <v>0</v>
      </c>
    </row>
    <row r="23" spans="1:35" ht="79.5" thickBot="1" x14ac:dyDescent="0.35">
      <c r="A23" s="18">
        <v>15</v>
      </c>
      <c r="B23" s="23" t="s">
        <v>36</v>
      </c>
      <c r="C23" s="24">
        <v>115183</v>
      </c>
      <c r="D23" s="25">
        <f t="shared" si="0"/>
        <v>9</v>
      </c>
      <c r="E23" s="26">
        <f t="shared" si="1"/>
        <v>9</v>
      </c>
      <c r="F23" s="26">
        <f t="shared" si="2"/>
        <v>9</v>
      </c>
      <c r="G23" s="27">
        <f t="shared" si="3"/>
        <v>1036.7</v>
      </c>
      <c r="H23" s="29"/>
      <c r="I23" s="30"/>
      <c r="J23" s="26">
        <f t="shared" si="4"/>
        <v>0</v>
      </c>
      <c r="K23" s="30">
        <v>2</v>
      </c>
      <c r="L23" s="30">
        <v>2</v>
      </c>
      <c r="M23" s="26">
        <f t="shared" si="5"/>
        <v>230.4</v>
      </c>
      <c r="N23" s="30"/>
      <c r="O23" s="30"/>
      <c r="P23" s="26">
        <f t="shared" si="6"/>
        <v>0</v>
      </c>
      <c r="Q23" s="30">
        <v>1</v>
      </c>
      <c r="R23" s="30">
        <v>1</v>
      </c>
      <c r="S23" s="26">
        <f t="shared" si="7"/>
        <v>115.2</v>
      </c>
      <c r="T23" s="30"/>
      <c r="U23" s="30"/>
      <c r="V23" s="26">
        <f t="shared" si="10"/>
        <v>0</v>
      </c>
      <c r="W23" s="30">
        <v>6</v>
      </c>
      <c r="X23" s="30">
        <v>6</v>
      </c>
      <c r="Y23" s="26">
        <f t="shared" si="8"/>
        <v>691.1</v>
      </c>
      <c r="Z23" s="30"/>
      <c r="AA23" s="30"/>
      <c r="AB23" s="26">
        <f t="shared" si="11"/>
        <v>0</v>
      </c>
      <c r="AC23" s="30"/>
      <c r="AD23" s="30"/>
      <c r="AE23" s="26">
        <f t="shared" si="12"/>
        <v>0</v>
      </c>
      <c r="AF23" s="30"/>
      <c r="AG23" s="30"/>
      <c r="AH23" s="26">
        <f t="shared" si="13"/>
        <v>0</v>
      </c>
      <c r="AI23" s="28">
        <f t="shared" si="9"/>
        <v>0</v>
      </c>
    </row>
    <row r="24" spans="1:35" ht="95.25" thickBot="1" x14ac:dyDescent="0.35">
      <c r="A24" s="18">
        <v>16</v>
      </c>
      <c r="B24" s="23" t="s">
        <v>37</v>
      </c>
      <c r="C24" s="24">
        <v>230914</v>
      </c>
      <c r="D24" s="25">
        <f t="shared" si="0"/>
        <v>0</v>
      </c>
      <c r="E24" s="26">
        <f t="shared" si="1"/>
        <v>0</v>
      </c>
      <c r="F24" s="26">
        <f t="shared" si="2"/>
        <v>0</v>
      </c>
      <c r="G24" s="27">
        <f t="shared" si="3"/>
        <v>0</v>
      </c>
      <c r="H24" s="29"/>
      <c r="I24" s="30"/>
      <c r="J24" s="26">
        <f t="shared" si="4"/>
        <v>0</v>
      </c>
      <c r="K24" s="30"/>
      <c r="L24" s="30"/>
      <c r="M24" s="26">
        <f t="shared" si="5"/>
        <v>0</v>
      </c>
      <c r="N24" s="30"/>
      <c r="O24" s="30"/>
      <c r="P24" s="26">
        <f t="shared" si="6"/>
        <v>0</v>
      </c>
      <c r="Q24" s="30"/>
      <c r="R24" s="30"/>
      <c r="S24" s="26">
        <f t="shared" si="7"/>
        <v>0</v>
      </c>
      <c r="T24" s="30"/>
      <c r="U24" s="30"/>
      <c r="V24" s="26">
        <f t="shared" si="10"/>
        <v>0</v>
      </c>
      <c r="W24" s="30"/>
      <c r="X24" s="30"/>
      <c r="Y24" s="26">
        <f t="shared" si="8"/>
        <v>0</v>
      </c>
      <c r="Z24" s="30"/>
      <c r="AA24" s="30"/>
      <c r="AB24" s="26">
        <f t="shared" si="11"/>
        <v>0</v>
      </c>
      <c r="AC24" s="30"/>
      <c r="AD24" s="30"/>
      <c r="AE24" s="26">
        <f t="shared" si="12"/>
        <v>0</v>
      </c>
      <c r="AF24" s="30"/>
      <c r="AG24" s="30"/>
      <c r="AH24" s="26">
        <f t="shared" si="13"/>
        <v>0</v>
      </c>
      <c r="AI24" s="28">
        <f t="shared" si="9"/>
        <v>0</v>
      </c>
    </row>
    <row r="25" spans="1:35" ht="95.25" thickBot="1" x14ac:dyDescent="0.35">
      <c r="A25" s="18">
        <v>17</v>
      </c>
      <c r="B25" s="23" t="s">
        <v>38</v>
      </c>
      <c r="C25" s="24">
        <v>246504</v>
      </c>
      <c r="D25" s="25">
        <f t="shared" si="0"/>
        <v>0</v>
      </c>
      <c r="E25" s="26">
        <f t="shared" si="1"/>
        <v>0</v>
      </c>
      <c r="F25" s="26">
        <f t="shared" si="2"/>
        <v>0</v>
      </c>
      <c r="G25" s="27">
        <f t="shared" si="3"/>
        <v>0</v>
      </c>
      <c r="H25" s="29"/>
      <c r="I25" s="30"/>
      <c r="J25" s="26">
        <f t="shared" si="4"/>
        <v>0</v>
      </c>
      <c r="K25" s="30"/>
      <c r="L25" s="30"/>
      <c r="M25" s="26">
        <f t="shared" si="5"/>
        <v>0</v>
      </c>
      <c r="N25" s="30"/>
      <c r="O25" s="30"/>
      <c r="P25" s="26">
        <f t="shared" si="6"/>
        <v>0</v>
      </c>
      <c r="Q25" s="30"/>
      <c r="R25" s="30"/>
      <c r="S25" s="26">
        <f t="shared" si="7"/>
        <v>0</v>
      </c>
      <c r="T25" s="30"/>
      <c r="U25" s="30"/>
      <c r="V25" s="26">
        <f t="shared" si="10"/>
        <v>0</v>
      </c>
      <c r="W25" s="30"/>
      <c r="X25" s="30"/>
      <c r="Y25" s="26">
        <f t="shared" si="8"/>
        <v>0</v>
      </c>
      <c r="Z25" s="30"/>
      <c r="AA25" s="30"/>
      <c r="AB25" s="26">
        <f t="shared" si="11"/>
        <v>0</v>
      </c>
      <c r="AC25" s="30"/>
      <c r="AD25" s="30"/>
      <c r="AE25" s="26">
        <f t="shared" si="12"/>
        <v>0</v>
      </c>
      <c r="AF25" s="30"/>
      <c r="AG25" s="30"/>
      <c r="AH25" s="26">
        <f t="shared" si="13"/>
        <v>0</v>
      </c>
      <c r="AI25" s="28">
        <f t="shared" si="9"/>
        <v>0</v>
      </c>
    </row>
    <row r="26" spans="1:35" ht="63.75" thickBot="1" x14ac:dyDescent="0.35">
      <c r="A26" s="18">
        <v>18</v>
      </c>
      <c r="B26" s="23" t="s">
        <v>39</v>
      </c>
      <c r="C26" s="24">
        <v>403103</v>
      </c>
      <c r="D26" s="25">
        <f t="shared" si="0"/>
        <v>0</v>
      </c>
      <c r="E26" s="26">
        <f t="shared" si="1"/>
        <v>0</v>
      </c>
      <c r="F26" s="26">
        <f t="shared" si="2"/>
        <v>0</v>
      </c>
      <c r="G26" s="27">
        <f t="shared" si="3"/>
        <v>0</v>
      </c>
      <c r="H26" s="29"/>
      <c r="I26" s="30"/>
      <c r="J26" s="26">
        <f t="shared" si="4"/>
        <v>0</v>
      </c>
      <c r="K26" s="30"/>
      <c r="L26" s="30"/>
      <c r="M26" s="26">
        <f t="shared" si="5"/>
        <v>0</v>
      </c>
      <c r="N26" s="30"/>
      <c r="O26" s="30"/>
      <c r="P26" s="26">
        <f t="shared" si="6"/>
        <v>0</v>
      </c>
      <c r="Q26" s="30"/>
      <c r="R26" s="30"/>
      <c r="S26" s="26">
        <f t="shared" si="7"/>
        <v>0</v>
      </c>
      <c r="T26" s="30"/>
      <c r="U26" s="30"/>
      <c r="V26" s="26">
        <f t="shared" si="10"/>
        <v>0</v>
      </c>
      <c r="W26" s="30"/>
      <c r="X26" s="30"/>
      <c r="Y26" s="26">
        <f t="shared" si="8"/>
        <v>0</v>
      </c>
      <c r="Z26" s="30"/>
      <c r="AA26" s="30"/>
      <c r="AB26" s="26">
        <f t="shared" si="11"/>
        <v>0</v>
      </c>
      <c r="AC26" s="30"/>
      <c r="AD26" s="30"/>
      <c r="AE26" s="26">
        <f t="shared" si="12"/>
        <v>0</v>
      </c>
      <c r="AF26" s="30"/>
      <c r="AG26" s="30"/>
      <c r="AH26" s="26">
        <f t="shared" si="13"/>
        <v>0</v>
      </c>
      <c r="AI26" s="28">
        <f t="shared" si="9"/>
        <v>0</v>
      </c>
    </row>
    <row r="27" spans="1:35" ht="63.75" thickBot="1" x14ac:dyDescent="0.35">
      <c r="A27" s="18">
        <v>19</v>
      </c>
      <c r="B27" s="23" t="s">
        <v>40</v>
      </c>
      <c r="C27" s="24">
        <v>336849</v>
      </c>
      <c r="D27" s="25">
        <f t="shared" si="0"/>
        <v>0</v>
      </c>
      <c r="E27" s="26">
        <f t="shared" si="1"/>
        <v>0</v>
      </c>
      <c r="F27" s="26">
        <f t="shared" si="2"/>
        <v>0</v>
      </c>
      <c r="G27" s="27">
        <f t="shared" si="3"/>
        <v>0</v>
      </c>
      <c r="H27" s="29"/>
      <c r="I27" s="30"/>
      <c r="J27" s="26">
        <f t="shared" si="4"/>
        <v>0</v>
      </c>
      <c r="K27" s="30"/>
      <c r="L27" s="30"/>
      <c r="M27" s="26">
        <f t="shared" si="5"/>
        <v>0</v>
      </c>
      <c r="N27" s="30"/>
      <c r="O27" s="30"/>
      <c r="P27" s="26">
        <f t="shared" si="6"/>
        <v>0</v>
      </c>
      <c r="Q27" s="30"/>
      <c r="R27" s="30"/>
      <c r="S27" s="26">
        <f t="shared" si="7"/>
        <v>0</v>
      </c>
      <c r="T27" s="30"/>
      <c r="U27" s="30"/>
      <c r="V27" s="26">
        <f t="shared" si="10"/>
        <v>0</v>
      </c>
      <c r="W27" s="30"/>
      <c r="X27" s="30"/>
      <c r="Y27" s="26">
        <f t="shared" si="8"/>
        <v>0</v>
      </c>
      <c r="Z27" s="30"/>
      <c r="AA27" s="30"/>
      <c r="AB27" s="26">
        <f t="shared" si="11"/>
        <v>0</v>
      </c>
      <c r="AC27" s="30"/>
      <c r="AD27" s="30"/>
      <c r="AE27" s="26">
        <f t="shared" si="12"/>
        <v>0</v>
      </c>
      <c r="AF27" s="30"/>
      <c r="AG27" s="30"/>
      <c r="AH27" s="26">
        <f t="shared" si="13"/>
        <v>0</v>
      </c>
      <c r="AI27" s="28">
        <f t="shared" si="9"/>
        <v>0</v>
      </c>
    </row>
    <row r="28" spans="1:35" ht="63.75" thickBot="1" x14ac:dyDescent="0.35">
      <c r="A28" s="18">
        <v>20</v>
      </c>
      <c r="B28" s="23" t="s">
        <v>41</v>
      </c>
      <c r="C28" s="24">
        <v>254412</v>
      </c>
      <c r="D28" s="25">
        <f t="shared" si="0"/>
        <v>0</v>
      </c>
      <c r="E28" s="26">
        <f t="shared" si="1"/>
        <v>0</v>
      </c>
      <c r="F28" s="26">
        <f t="shared" si="2"/>
        <v>0</v>
      </c>
      <c r="G28" s="27">
        <f t="shared" si="3"/>
        <v>0</v>
      </c>
      <c r="H28" s="29"/>
      <c r="I28" s="30"/>
      <c r="J28" s="26">
        <f t="shared" si="4"/>
        <v>0</v>
      </c>
      <c r="K28" s="30"/>
      <c r="L28" s="30"/>
      <c r="M28" s="26">
        <f t="shared" si="5"/>
        <v>0</v>
      </c>
      <c r="N28" s="30"/>
      <c r="O28" s="30"/>
      <c r="P28" s="26">
        <f t="shared" si="6"/>
        <v>0</v>
      </c>
      <c r="Q28" s="30"/>
      <c r="R28" s="30"/>
      <c r="S28" s="26">
        <f t="shared" si="7"/>
        <v>0</v>
      </c>
      <c r="T28" s="30"/>
      <c r="U28" s="30"/>
      <c r="V28" s="26">
        <f t="shared" si="10"/>
        <v>0</v>
      </c>
      <c r="W28" s="30"/>
      <c r="X28" s="30"/>
      <c r="Y28" s="26">
        <f t="shared" si="8"/>
        <v>0</v>
      </c>
      <c r="Z28" s="30"/>
      <c r="AA28" s="30"/>
      <c r="AB28" s="26">
        <f t="shared" si="11"/>
        <v>0</v>
      </c>
      <c r="AC28" s="30"/>
      <c r="AD28" s="30"/>
      <c r="AE28" s="26">
        <f t="shared" si="12"/>
        <v>0</v>
      </c>
      <c r="AF28" s="30"/>
      <c r="AG28" s="30"/>
      <c r="AH28" s="26">
        <f t="shared" si="13"/>
        <v>0</v>
      </c>
      <c r="AI28" s="28">
        <f t="shared" si="9"/>
        <v>0</v>
      </c>
    </row>
    <row r="29" spans="1:35" ht="63.75" thickBot="1" x14ac:dyDescent="0.35">
      <c r="A29" s="18">
        <v>21</v>
      </c>
      <c r="B29" s="23" t="s">
        <v>42</v>
      </c>
      <c r="C29" s="24">
        <v>227103</v>
      </c>
      <c r="D29" s="25">
        <f t="shared" si="0"/>
        <v>0</v>
      </c>
      <c r="E29" s="26">
        <f t="shared" si="1"/>
        <v>0</v>
      </c>
      <c r="F29" s="26">
        <f t="shared" si="2"/>
        <v>0</v>
      </c>
      <c r="G29" s="27">
        <f t="shared" si="3"/>
        <v>0</v>
      </c>
      <c r="H29" s="29"/>
      <c r="I29" s="30"/>
      <c r="J29" s="26">
        <f t="shared" si="4"/>
        <v>0</v>
      </c>
      <c r="K29" s="30"/>
      <c r="L29" s="30"/>
      <c r="M29" s="26">
        <f t="shared" si="5"/>
        <v>0</v>
      </c>
      <c r="N29" s="30"/>
      <c r="O29" s="30"/>
      <c r="P29" s="26">
        <f t="shared" si="6"/>
        <v>0</v>
      </c>
      <c r="Q29" s="30"/>
      <c r="R29" s="30"/>
      <c r="S29" s="26">
        <f t="shared" si="7"/>
        <v>0</v>
      </c>
      <c r="T29" s="30"/>
      <c r="U29" s="30"/>
      <c r="V29" s="26">
        <f t="shared" si="10"/>
        <v>0</v>
      </c>
      <c r="W29" s="30"/>
      <c r="X29" s="30"/>
      <c r="Y29" s="26">
        <f t="shared" si="8"/>
        <v>0</v>
      </c>
      <c r="Z29" s="30"/>
      <c r="AA29" s="30"/>
      <c r="AB29" s="26">
        <f t="shared" si="11"/>
        <v>0</v>
      </c>
      <c r="AC29" s="30"/>
      <c r="AD29" s="30"/>
      <c r="AE29" s="26">
        <f t="shared" si="12"/>
        <v>0</v>
      </c>
      <c r="AF29" s="30"/>
      <c r="AG29" s="30"/>
      <c r="AH29" s="26">
        <f t="shared" si="13"/>
        <v>0</v>
      </c>
      <c r="AI29" s="28">
        <f t="shared" si="9"/>
        <v>0</v>
      </c>
    </row>
    <row r="30" spans="1:35" ht="63.75" thickBot="1" x14ac:dyDescent="0.35">
      <c r="A30" s="18">
        <v>22</v>
      </c>
      <c r="B30" s="23" t="s">
        <v>43</v>
      </c>
      <c r="C30" s="24">
        <v>128710</v>
      </c>
      <c r="D30" s="25">
        <f t="shared" si="0"/>
        <v>0</v>
      </c>
      <c r="E30" s="26">
        <f t="shared" si="1"/>
        <v>0</v>
      </c>
      <c r="F30" s="26">
        <f t="shared" si="2"/>
        <v>0</v>
      </c>
      <c r="G30" s="27">
        <f t="shared" si="3"/>
        <v>0</v>
      </c>
      <c r="H30" s="29"/>
      <c r="I30" s="30"/>
      <c r="J30" s="26">
        <f t="shared" si="4"/>
        <v>0</v>
      </c>
      <c r="K30" s="30"/>
      <c r="L30" s="30"/>
      <c r="M30" s="26">
        <f t="shared" si="5"/>
        <v>0</v>
      </c>
      <c r="N30" s="30"/>
      <c r="O30" s="30"/>
      <c r="P30" s="26">
        <f t="shared" si="6"/>
        <v>0</v>
      </c>
      <c r="Q30" s="30"/>
      <c r="R30" s="30"/>
      <c r="S30" s="26">
        <f t="shared" si="7"/>
        <v>0</v>
      </c>
      <c r="T30" s="30"/>
      <c r="U30" s="30"/>
      <c r="V30" s="26">
        <f t="shared" si="10"/>
        <v>0</v>
      </c>
      <c r="W30" s="30"/>
      <c r="X30" s="30"/>
      <c r="Y30" s="26">
        <f t="shared" si="8"/>
        <v>0</v>
      </c>
      <c r="Z30" s="30"/>
      <c r="AA30" s="30"/>
      <c r="AB30" s="26">
        <f t="shared" si="11"/>
        <v>0</v>
      </c>
      <c r="AC30" s="30"/>
      <c r="AD30" s="30"/>
      <c r="AE30" s="26">
        <f t="shared" si="12"/>
        <v>0</v>
      </c>
      <c r="AF30" s="30"/>
      <c r="AG30" s="30"/>
      <c r="AH30" s="26">
        <f t="shared" si="13"/>
        <v>0</v>
      </c>
      <c r="AI30" s="28">
        <f t="shared" si="9"/>
        <v>0</v>
      </c>
    </row>
    <row r="31" spans="1:35" s="40" customFormat="1" ht="48" thickBot="1" x14ac:dyDescent="0.35">
      <c r="A31" s="31">
        <v>23</v>
      </c>
      <c r="B31" s="32" t="s">
        <v>44</v>
      </c>
      <c r="C31" s="33">
        <v>95713</v>
      </c>
      <c r="D31" s="34">
        <f t="shared" si="0"/>
        <v>3083</v>
      </c>
      <c r="E31" s="35">
        <f t="shared" si="1"/>
        <v>3083</v>
      </c>
      <c r="F31" s="35">
        <f t="shared" si="2"/>
        <v>3083</v>
      </c>
      <c r="G31" s="36">
        <f t="shared" si="3"/>
        <v>295083.19999999995</v>
      </c>
      <c r="H31" s="37">
        <v>381</v>
      </c>
      <c r="I31" s="38">
        <v>381</v>
      </c>
      <c r="J31" s="35">
        <f t="shared" si="4"/>
        <v>36466.699999999997</v>
      </c>
      <c r="K31" s="38">
        <v>573</v>
      </c>
      <c r="L31" s="38">
        <v>573</v>
      </c>
      <c r="M31" s="35">
        <f t="shared" si="5"/>
        <v>54843.5</v>
      </c>
      <c r="N31" s="38">
        <v>793</v>
      </c>
      <c r="O31" s="38">
        <v>793</v>
      </c>
      <c r="P31" s="35">
        <f t="shared" si="6"/>
        <v>75900.399999999994</v>
      </c>
      <c r="Q31" s="38">
        <v>258</v>
      </c>
      <c r="R31" s="38">
        <v>258</v>
      </c>
      <c r="S31" s="35">
        <f t="shared" si="7"/>
        <v>24694</v>
      </c>
      <c r="T31" s="38">
        <v>788</v>
      </c>
      <c r="U31" s="38">
        <v>788</v>
      </c>
      <c r="V31" s="35">
        <f t="shared" si="10"/>
        <v>75421.8</v>
      </c>
      <c r="W31" s="38"/>
      <c r="X31" s="38"/>
      <c r="Y31" s="35">
        <f t="shared" si="8"/>
        <v>0</v>
      </c>
      <c r="Z31" s="38"/>
      <c r="AA31" s="38"/>
      <c r="AB31" s="35">
        <f t="shared" si="11"/>
        <v>0</v>
      </c>
      <c r="AC31" s="38">
        <v>290</v>
      </c>
      <c r="AD31" s="38">
        <v>290</v>
      </c>
      <c r="AE31" s="35">
        <f t="shared" si="12"/>
        <v>27756.799999999999</v>
      </c>
      <c r="AF31" s="38"/>
      <c r="AG31" s="38"/>
      <c r="AH31" s="35">
        <f t="shared" si="13"/>
        <v>0</v>
      </c>
      <c r="AI31" s="39">
        <f t="shared" si="9"/>
        <v>0</v>
      </c>
    </row>
    <row r="32" spans="1:35" ht="63.75" thickBot="1" x14ac:dyDescent="0.35">
      <c r="A32" s="18">
        <v>24</v>
      </c>
      <c r="B32" s="23" t="s">
        <v>45</v>
      </c>
      <c r="C32" s="24">
        <v>104773</v>
      </c>
      <c r="D32" s="25">
        <f t="shared" si="0"/>
        <v>515</v>
      </c>
      <c r="E32" s="26">
        <f t="shared" si="1"/>
        <v>515</v>
      </c>
      <c r="F32" s="26">
        <f t="shared" si="2"/>
        <v>515</v>
      </c>
      <c r="G32" s="27">
        <f t="shared" si="3"/>
        <v>53958.1</v>
      </c>
      <c r="H32" s="29"/>
      <c r="I32" s="30"/>
      <c r="J32" s="26">
        <f t="shared" si="4"/>
        <v>0</v>
      </c>
      <c r="K32" s="30"/>
      <c r="L32" s="30"/>
      <c r="M32" s="26">
        <f t="shared" si="5"/>
        <v>0</v>
      </c>
      <c r="N32" s="30"/>
      <c r="O32" s="30"/>
      <c r="P32" s="26">
        <f t="shared" si="6"/>
        <v>0</v>
      </c>
      <c r="Q32" s="30"/>
      <c r="R32" s="30"/>
      <c r="S32" s="26">
        <f t="shared" si="7"/>
        <v>0</v>
      </c>
      <c r="T32" s="30"/>
      <c r="U32" s="30"/>
      <c r="V32" s="26">
        <f t="shared" si="10"/>
        <v>0</v>
      </c>
      <c r="W32" s="30"/>
      <c r="X32" s="30"/>
      <c r="Y32" s="26">
        <f t="shared" si="8"/>
        <v>0</v>
      </c>
      <c r="Z32" s="30"/>
      <c r="AA32" s="30"/>
      <c r="AB32" s="26">
        <f t="shared" si="11"/>
        <v>0</v>
      </c>
      <c r="AC32" s="30"/>
      <c r="AD32" s="30"/>
      <c r="AE32" s="26">
        <f t="shared" si="12"/>
        <v>0</v>
      </c>
      <c r="AF32" s="30">
        <v>515</v>
      </c>
      <c r="AG32" s="30">
        <v>515</v>
      </c>
      <c r="AH32" s="26">
        <f t="shared" si="13"/>
        <v>53958.1</v>
      </c>
      <c r="AI32" s="28">
        <f t="shared" si="9"/>
        <v>0</v>
      </c>
    </row>
    <row r="33" spans="1:35" ht="79.5" thickBot="1" x14ac:dyDescent="0.35">
      <c r="A33" s="18">
        <v>25</v>
      </c>
      <c r="B33" s="23" t="s">
        <v>46</v>
      </c>
      <c r="C33" s="24">
        <v>319969</v>
      </c>
      <c r="D33" s="25">
        <f t="shared" si="0"/>
        <v>0</v>
      </c>
      <c r="E33" s="26">
        <f t="shared" si="1"/>
        <v>0</v>
      </c>
      <c r="F33" s="26">
        <f t="shared" si="2"/>
        <v>0</v>
      </c>
      <c r="G33" s="27">
        <f t="shared" si="3"/>
        <v>0</v>
      </c>
      <c r="H33" s="29"/>
      <c r="I33" s="30"/>
      <c r="J33" s="26">
        <f t="shared" si="4"/>
        <v>0</v>
      </c>
      <c r="K33" s="30"/>
      <c r="L33" s="30"/>
      <c r="M33" s="26">
        <f t="shared" si="5"/>
        <v>0</v>
      </c>
      <c r="N33" s="30"/>
      <c r="O33" s="30"/>
      <c r="P33" s="26">
        <f t="shared" si="6"/>
        <v>0</v>
      </c>
      <c r="Q33" s="30"/>
      <c r="R33" s="30"/>
      <c r="S33" s="26">
        <f t="shared" si="7"/>
        <v>0</v>
      </c>
      <c r="T33" s="30"/>
      <c r="U33" s="30"/>
      <c r="V33" s="26">
        <f t="shared" si="10"/>
        <v>0</v>
      </c>
      <c r="W33" s="30"/>
      <c r="X33" s="30"/>
      <c r="Y33" s="26">
        <f t="shared" si="8"/>
        <v>0</v>
      </c>
      <c r="Z33" s="30"/>
      <c r="AA33" s="30"/>
      <c r="AB33" s="26">
        <f t="shared" si="11"/>
        <v>0</v>
      </c>
      <c r="AC33" s="30"/>
      <c r="AD33" s="30"/>
      <c r="AE33" s="26">
        <f t="shared" si="12"/>
        <v>0</v>
      </c>
      <c r="AF33" s="30"/>
      <c r="AG33" s="30"/>
      <c r="AH33" s="26">
        <f t="shared" si="13"/>
        <v>0</v>
      </c>
      <c r="AI33" s="28">
        <f t="shared" si="9"/>
        <v>0</v>
      </c>
    </row>
    <row r="34" spans="1:35" ht="79.5" thickBot="1" x14ac:dyDescent="0.35">
      <c r="A34" s="18">
        <v>26</v>
      </c>
      <c r="B34" s="23" t="s">
        <v>47</v>
      </c>
      <c r="C34" s="24">
        <v>341400</v>
      </c>
      <c r="D34" s="25">
        <f t="shared" si="0"/>
        <v>0</v>
      </c>
      <c r="E34" s="26">
        <f t="shared" si="1"/>
        <v>0</v>
      </c>
      <c r="F34" s="26">
        <f t="shared" si="2"/>
        <v>0</v>
      </c>
      <c r="G34" s="27">
        <f t="shared" si="3"/>
        <v>0</v>
      </c>
      <c r="H34" s="29"/>
      <c r="I34" s="30"/>
      <c r="J34" s="26">
        <f t="shared" si="4"/>
        <v>0</v>
      </c>
      <c r="K34" s="30"/>
      <c r="L34" s="30"/>
      <c r="M34" s="26">
        <f t="shared" si="5"/>
        <v>0</v>
      </c>
      <c r="N34" s="30"/>
      <c r="O34" s="30"/>
      <c r="P34" s="26">
        <f t="shared" si="6"/>
        <v>0</v>
      </c>
      <c r="Q34" s="30"/>
      <c r="R34" s="30"/>
      <c r="S34" s="26">
        <f t="shared" si="7"/>
        <v>0</v>
      </c>
      <c r="T34" s="30"/>
      <c r="U34" s="30"/>
      <c r="V34" s="26">
        <f t="shared" si="10"/>
        <v>0</v>
      </c>
      <c r="W34" s="30"/>
      <c r="X34" s="30"/>
      <c r="Y34" s="26">
        <f t="shared" si="8"/>
        <v>0</v>
      </c>
      <c r="Z34" s="30"/>
      <c r="AA34" s="30"/>
      <c r="AB34" s="26">
        <f t="shared" si="11"/>
        <v>0</v>
      </c>
      <c r="AC34" s="30"/>
      <c r="AD34" s="30"/>
      <c r="AE34" s="26">
        <f t="shared" si="12"/>
        <v>0</v>
      </c>
      <c r="AF34" s="30"/>
      <c r="AG34" s="30"/>
      <c r="AH34" s="26">
        <f t="shared" si="13"/>
        <v>0</v>
      </c>
      <c r="AI34" s="28">
        <f t="shared" si="9"/>
        <v>0</v>
      </c>
    </row>
    <row r="35" spans="1:35" ht="95.25" thickBot="1" x14ac:dyDescent="0.35">
      <c r="A35" s="18">
        <v>27</v>
      </c>
      <c r="B35" s="23" t="s">
        <v>48</v>
      </c>
      <c r="C35" s="24">
        <v>187857</v>
      </c>
      <c r="D35" s="25">
        <f t="shared" si="0"/>
        <v>0</v>
      </c>
      <c r="E35" s="26">
        <f t="shared" si="1"/>
        <v>0</v>
      </c>
      <c r="F35" s="26">
        <f t="shared" si="2"/>
        <v>0</v>
      </c>
      <c r="G35" s="27">
        <f t="shared" si="3"/>
        <v>0</v>
      </c>
      <c r="H35" s="29"/>
      <c r="I35" s="30"/>
      <c r="J35" s="26">
        <f t="shared" si="4"/>
        <v>0</v>
      </c>
      <c r="K35" s="30"/>
      <c r="L35" s="30"/>
      <c r="M35" s="26">
        <f t="shared" si="5"/>
        <v>0</v>
      </c>
      <c r="N35" s="30"/>
      <c r="O35" s="30"/>
      <c r="P35" s="26">
        <f t="shared" si="6"/>
        <v>0</v>
      </c>
      <c r="Q35" s="30"/>
      <c r="R35" s="30"/>
      <c r="S35" s="26">
        <f t="shared" si="7"/>
        <v>0</v>
      </c>
      <c r="T35" s="30"/>
      <c r="U35" s="30"/>
      <c r="V35" s="26">
        <f t="shared" si="10"/>
        <v>0</v>
      </c>
      <c r="W35" s="30"/>
      <c r="X35" s="30"/>
      <c r="Y35" s="26">
        <f t="shared" si="8"/>
        <v>0</v>
      </c>
      <c r="Z35" s="30"/>
      <c r="AA35" s="30"/>
      <c r="AB35" s="26">
        <f t="shared" si="11"/>
        <v>0</v>
      </c>
      <c r="AC35" s="30"/>
      <c r="AD35" s="30"/>
      <c r="AE35" s="26">
        <f t="shared" si="12"/>
        <v>0</v>
      </c>
      <c r="AF35" s="30"/>
      <c r="AG35" s="30"/>
      <c r="AH35" s="26">
        <f t="shared" si="13"/>
        <v>0</v>
      </c>
      <c r="AI35" s="28">
        <f t="shared" si="9"/>
        <v>0</v>
      </c>
    </row>
    <row r="36" spans="1:35" ht="79.5" thickBot="1" x14ac:dyDescent="0.35">
      <c r="A36" s="18">
        <v>28</v>
      </c>
      <c r="B36" s="23" t="s">
        <v>49</v>
      </c>
      <c r="C36" s="24">
        <v>198368</v>
      </c>
      <c r="D36" s="25">
        <f t="shared" si="0"/>
        <v>1</v>
      </c>
      <c r="E36" s="26">
        <f t="shared" si="1"/>
        <v>1</v>
      </c>
      <c r="F36" s="26">
        <f t="shared" si="2"/>
        <v>1</v>
      </c>
      <c r="G36" s="27">
        <f t="shared" si="3"/>
        <v>198.4</v>
      </c>
      <c r="H36" s="29"/>
      <c r="I36" s="30"/>
      <c r="J36" s="26">
        <f t="shared" si="4"/>
        <v>0</v>
      </c>
      <c r="K36" s="30">
        <v>1</v>
      </c>
      <c r="L36" s="30">
        <v>1</v>
      </c>
      <c r="M36" s="26">
        <f t="shared" si="5"/>
        <v>198.4</v>
      </c>
      <c r="N36" s="30"/>
      <c r="O36" s="30"/>
      <c r="P36" s="26">
        <f t="shared" si="6"/>
        <v>0</v>
      </c>
      <c r="Q36" s="30"/>
      <c r="R36" s="30"/>
      <c r="S36" s="26">
        <f t="shared" si="7"/>
        <v>0</v>
      </c>
      <c r="T36" s="30"/>
      <c r="U36" s="30"/>
      <c r="V36" s="26">
        <f t="shared" si="10"/>
        <v>0</v>
      </c>
      <c r="W36" s="30"/>
      <c r="X36" s="30"/>
      <c r="Y36" s="26">
        <f t="shared" si="8"/>
        <v>0</v>
      </c>
      <c r="Z36" s="30"/>
      <c r="AA36" s="30"/>
      <c r="AB36" s="26">
        <f t="shared" si="11"/>
        <v>0</v>
      </c>
      <c r="AC36" s="30"/>
      <c r="AD36" s="30"/>
      <c r="AE36" s="26">
        <f t="shared" si="12"/>
        <v>0</v>
      </c>
      <c r="AF36" s="30"/>
      <c r="AG36" s="30"/>
      <c r="AH36" s="26">
        <f t="shared" si="13"/>
        <v>0</v>
      </c>
      <c r="AI36" s="28">
        <f t="shared" si="9"/>
        <v>0</v>
      </c>
    </row>
    <row r="37" spans="1:35" ht="79.5" thickBot="1" x14ac:dyDescent="0.35">
      <c r="A37" s="18">
        <v>29</v>
      </c>
      <c r="B37" s="23" t="s">
        <v>50</v>
      </c>
      <c r="C37" s="24">
        <v>319969</v>
      </c>
      <c r="D37" s="25">
        <f t="shared" si="0"/>
        <v>0</v>
      </c>
      <c r="E37" s="26">
        <f t="shared" si="1"/>
        <v>0</v>
      </c>
      <c r="F37" s="26">
        <f t="shared" si="2"/>
        <v>0</v>
      </c>
      <c r="G37" s="27">
        <f t="shared" si="3"/>
        <v>0</v>
      </c>
      <c r="H37" s="29"/>
      <c r="I37" s="30"/>
      <c r="J37" s="26">
        <f t="shared" si="4"/>
        <v>0</v>
      </c>
      <c r="K37" s="30"/>
      <c r="L37" s="30"/>
      <c r="M37" s="26">
        <f t="shared" si="5"/>
        <v>0</v>
      </c>
      <c r="N37" s="30"/>
      <c r="O37" s="30"/>
      <c r="P37" s="26">
        <f t="shared" si="6"/>
        <v>0</v>
      </c>
      <c r="Q37" s="30"/>
      <c r="R37" s="30"/>
      <c r="S37" s="26">
        <f t="shared" si="7"/>
        <v>0</v>
      </c>
      <c r="T37" s="30"/>
      <c r="U37" s="30"/>
      <c r="V37" s="26">
        <f t="shared" si="10"/>
        <v>0</v>
      </c>
      <c r="W37" s="30"/>
      <c r="X37" s="30"/>
      <c r="Y37" s="26">
        <f t="shared" si="8"/>
        <v>0</v>
      </c>
      <c r="Z37" s="30"/>
      <c r="AA37" s="30"/>
      <c r="AB37" s="26">
        <f t="shared" si="11"/>
        <v>0</v>
      </c>
      <c r="AC37" s="30"/>
      <c r="AD37" s="30"/>
      <c r="AE37" s="26">
        <f t="shared" si="12"/>
        <v>0</v>
      </c>
      <c r="AF37" s="30"/>
      <c r="AG37" s="30"/>
      <c r="AH37" s="26">
        <f t="shared" si="13"/>
        <v>0</v>
      </c>
      <c r="AI37" s="28">
        <f t="shared" si="9"/>
        <v>0</v>
      </c>
    </row>
    <row r="38" spans="1:35" ht="79.5" thickBot="1" x14ac:dyDescent="0.35">
      <c r="A38" s="18">
        <v>30</v>
      </c>
      <c r="B38" s="23" t="s">
        <v>51</v>
      </c>
      <c r="C38" s="24">
        <v>341400</v>
      </c>
      <c r="D38" s="25">
        <f t="shared" si="0"/>
        <v>0</v>
      </c>
      <c r="E38" s="26">
        <f t="shared" si="1"/>
        <v>0</v>
      </c>
      <c r="F38" s="26">
        <f t="shared" si="2"/>
        <v>0</v>
      </c>
      <c r="G38" s="27">
        <f t="shared" si="3"/>
        <v>0</v>
      </c>
      <c r="H38" s="29"/>
      <c r="I38" s="30"/>
      <c r="J38" s="26">
        <f t="shared" si="4"/>
        <v>0</v>
      </c>
      <c r="K38" s="30"/>
      <c r="L38" s="30"/>
      <c r="M38" s="26">
        <f t="shared" si="5"/>
        <v>0</v>
      </c>
      <c r="N38" s="30"/>
      <c r="O38" s="30"/>
      <c r="P38" s="26">
        <f t="shared" si="6"/>
        <v>0</v>
      </c>
      <c r="Q38" s="30"/>
      <c r="R38" s="30"/>
      <c r="S38" s="26">
        <f t="shared" si="7"/>
        <v>0</v>
      </c>
      <c r="T38" s="30"/>
      <c r="U38" s="30"/>
      <c r="V38" s="26">
        <f t="shared" si="10"/>
        <v>0</v>
      </c>
      <c r="W38" s="30"/>
      <c r="X38" s="30"/>
      <c r="Y38" s="26">
        <f t="shared" si="8"/>
        <v>0</v>
      </c>
      <c r="Z38" s="30"/>
      <c r="AA38" s="30"/>
      <c r="AB38" s="26">
        <f t="shared" si="11"/>
        <v>0</v>
      </c>
      <c r="AC38" s="30"/>
      <c r="AD38" s="30"/>
      <c r="AE38" s="26">
        <f t="shared" si="12"/>
        <v>0</v>
      </c>
      <c r="AF38" s="30"/>
      <c r="AG38" s="30"/>
      <c r="AH38" s="26">
        <f t="shared" si="13"/>
        <v>0</v>
      </c>
      <c r="AI38" s="28">
        <f t="shared" si="9"/>
        <v>0</v>
      </c>
    </row>
    <row r="39" spans="1:35" ht="79.5" thickBot="1" x14ac:dyDescent="0.35">
      <c r="A39" s="18">
        <v>31</v>
      </c>
      <c r="B39" s="23" t="s">
        <v>52</v>
      </c>
      <c r="C39" s="24">
        <v>187857</v>
      </c>
      <c r="D39" s="25">
        <f t="shared" si="0"/>
        <v>0</v>
      </c>
      <c r="E39" s="26">
        <f t="shared" si="1"/>
        <v>0</v>
      </c>
      <c r="F39" s="26">
        <f t="shared" si="2"/>
        <v>0</v>
      </c>
      <c r="G39" s="27">
        <f t="shared" si="3"/>
        <v>0</v>
      </c>
      <c r="H39" s="29"/>
      <c r="I39" s="30"/>
      <c r="J39" s="26">
        <f t="shared" si="4"/>
        <v>0</v>
      </c>
      <c r="K39" s="30"/>
      <c r="L39" s="30"/>
      <c r="M39" s="26">
        <f t="shared" si="5"/>
        <v>0</v>
      </c>
      <c r="N39" s="30"/>
      <c r="O39" s="30"/>
      <c r="P39" s="26">
        <f t="shared" si="6"/>
        <v>0</v>
      </c>
      <c r="Q39" s="30"/>
      <c r="R39" s="30"/>
      <c r="S39" s="26">
        <f t="shared" si="7"/>
        <v>0</v>
      </c>
      <c r="T39" s="30"/>
      <c r="U39" s="30"/>
      <c r="V39" s="26">
        <f t="shared" si="10"/>
        <v>0</v>
      </c>
      <c r="W39" s="30"/>
      <c r="X39" s="30"/>
      <c r="Y39" s="26">
        <f t="shared" si="8"/>
        <v>0</v>
      </c>
      <c r="Z39" s="30"/>
      <c r="AA39" s="30"/>
      <c r="AB39" s="26">
        <f t="shared" si="11"/>
        <v>0</v>
      </c>
      <c r="AC39" s="30"/>
      <c r="AD39" s="30"/>
      <c r="AE39" s="26">
        <f t="shared" si="12"/>
        <v>0</v>
      </c>
      <c r="AF39" s="30"/>
      <c r="AG39" s="30"/>
      <c r="AH39" s="26">
        <f t="shared" si="13"/>
        <v>0</v>
      </c>
      <c r="AI39" s="28">
        <f t="shared" si="9"/>
        <v>0</v>
      </c>
    </row>
    <row r="40" spans="1:35" ht="79.5" thickBot="1" x14ac:dyDescent="0.35">
      <c r="A40" s="18">
        <v>32</v>
      </c>
      <c r="B40" s="23" t="s">
        <v>53</v>
      </c>
      <c r="C40" s="24">
        <v>198368</v>
      </c>
      <c r="D40" s="25">
        <f t="shared" si="0"/>
        <v>0</v>
      </c>
      <c r="E40" s="26">
        <f t="shared" si="1"/>
        <v>0</v>
      </c>
      <c r="F40" s="26">
        <f t="shared" si="2"/>
        <v>0</v>
      </c>
      <c r="G40" s="27">
        <f t="shared" si="3"/>
        <v>0</v>
      </c>
      <c r="H40" s="29"/>
      <c r="I40" s="30"/>
      <c r="J40" s="26">
        <f t="shared" si="4"/>
        <v>0</v>
      </c>
      <c r="K40" s="30"/>
      <c r="L40" s="30"/>
      <c r="M40" s="26">
        <f t="shared" si="5"/>
        <v>0</v>
      </c>
      <c r="N40" s="30"/>
      <c r="O40" s="30"/>
      <c r="P40" s="26">
        <f t="shared" si="6"/>
        <v>0</v>
      </c>
      <c r="Q40" s="30"/>
      <c r="R40" s="30"/>
      <c r="S40" s="26">
        <f t="shared" si="7"/>
        <v>0</v>
      </c>
      <c r="T40" s="30"/>
      <c r="U40" s="30"/>
      <c r="V40" s="26">
        <f t="shared" si="10"/>
        <v>0</v>
      </c>
      <c r="W40" s="30"/>
      <c r="X40" s="30"/>
      <c r="Y40" s="26">
        <f t="shared" si="8"/>
        <v>0</v>
      </c>
      <c r="Z40" s="30"/>
      <c r="AA40" s="30"/>
      <c r="AB40" s="26">
        <f t="shared" si="11"/>
        <v>0</v>
      </c>
      <c r="AC40" s="30"/>
      <c r="AD40" s="30"/>
      <c r="AE40" s="26">
        <f t="shared" si="12"/>
        <v>0</v>
      </c>
      <c r="AF40" s="30"/>
      <c r="AG40" s="30"/>
      <c r="AH40" s="26">
        <f t="shared" si="13"/>
        <v>0</v>
      </c>
      <c r="AI40" s="28">
        <f t="shared" si="9"/>
        <v>0</v>
      </c>
    </row>
    <row r="41" spans="1:35" ht="79.5" thickBot="1" x14ac:dyDescent="0.35">
      <c r="A41" s="18">
        <v>33</v>
      </c>
      <c r="B41" s="23" t="s">
        <v>54</v>
      </c>
      <c r="C41" s="24">
        <v>237928</v>
      </c>
      <c r="D41" s="25">
        <f t="shared" si="0"/>
        <v>0</v>
      </c>
      <c r="E41" s="26">
        <f t="shared" si="1"/>
        <v>0</v>
      </c>
      <c r="F41" s="26">
        <f t="shared" si="2"/>
        <v>0</v>
      </c>
      <c r="G41" s="27">
        <f t="shared" si="3"/>
        <v>0</v>
      </c>
      <c r="H41" s="29"/>
      <c r="I41" s="30"/>
      <c r="J41" s="26">
        <f t="shared" si="4"/>
        <v>0</v>
      </c>
      <c r="K41" s="30"/>
      <c r="L41" s="30"/>
      <c r="M41" s="26">
        <f t="shared" si="5"/>
        <v>0</v>
      </c>
      <c r="N41" s="30"/>
      <c r="O41" s="30"/>
      <c r="P41" s="26">
        <f t="shared" si="6"/>
        <v>0</v>
      </c>
      <c r="Q41" s="30"/>
      <c r="R41" s="30"/>
      <c r="S41" s="26">
        <f t="shared" si="7"/>
        <v>0</v>
      </c>
      <c r="T41" s="30"/>
      <c r="U41" s="30"/>
      <c r="V41" s="26">
        <f t="shared" si="10"/>
        <v>0</v>
      </c>
      <c r="W41" s="30"/>
      <c r="X41" s="30"/>
      <c r="Y41" s="26">
        <f t="shared" si="8"/>
        <v>0</v>
      </c>
      <c r="Z41" s="30"/>
      <c r="AA41" s="30"/>
      <c r="AB41" s="26">
        <f t="shared" si="11"/>
        <v>0</v>
      </c>
      <c r="AC41" s="30"/>
      <c r="AD41" s="30"/>
      <c r="AE41" s="26">
        <f t="shared" si="12"/>
        <v>0</v>
      </c>
      <c r="AF41" s="30"/>
      <c r="AG41" s="30"/>
      <c r="AH41" s="26">
        <f t="shared" si="13"/>
        <v>0</v>
      </c>
      <c r="AI41" s="28">
        <f t="shared" si="9"/>
        <v>0</v>
      </c>
    </row>
    <row r="42" spans="1:35" ht="95.25" thickBot="1" x14ac:dyDescent="0.35">
      <c r="A42" s="18">
        <v>34</v>
      </c>
      <c r="B42" s="23" t="s">
        <v>55</v>
      </c>
      <c r="C42" s="24">
        <v>248439</v>
      </c>
      <c r="D42" s="25">
        <f t="shared" si="0"/>
        <v>1</v>
      </c>
      <c r="E42" s="26">
        <f t="shared" si="1"/>
        <v>1</v>
      </c>
      <c r="F42" s="26">
        <f t="shared" si="2"/>
        <v>1</v>
      </c>
      <c r="G42" s="27">
        <f t="shared" si="3"/>
        <v>248.4</v>
      </c>
      <c r="H42" s="29"/>
      <c r="I42" s="30"/>
      <c r="J42" s="26">
        <f t="shared" si="4"/>
        <v>0</v>
      </c>
      <c r="K42" s="30"/>
      <c r="L42" s="30"/>
      <c r="M42" s="26">
        <f t="shared" si="5"/>
        <v>0</v>
      </c>
      <c r="N42" s="30"/>
      <c r="O42" s="30"/>
      <c r="P42" s="26">
        <f t="shared" si="6"/>
        <v>0</v>
      </c>
      <c r="Q42" s="30"/>
      <c r="R42" s="30"/>
      <c r="S42" s="26">
        <f t="shared" si="7"/>
        <v>0</v>
      </c>
      <c r="T42" s="30"/>
      <c r="U42" s="30"/>
      <c r="V42" s="26">
        <f t="shared" si="10"/>
        <v>0</v>
      </c>
      <c r="W42" s="30"/>
      <c r="X42" s="30"/>
      <c r="Y42" s="26">
        <f t="shared" si="8"/>
        <v>0</v>
      </c>
      <c r="Z42" s="30"/>
      <c r="AA42" s="30"/>
      <c r="AB42" s="26">
        <f t="shared" si="11"/>
        <v>0</v>
      </c>
      <c r="AC42" s="30"/>
      <c r="AD42" s="30"/>
      <c r="AE42" s="26">
        <f t="shared" si="12"/>
        <v>0</v>
      </c>
      <c r="AF42" s="30">
        <v>1</v>
      </c>
      <c r="AG42" s="30">
        <v>1</v>
      </c>
      <c r="AH42" s="26">
        <f t="shared" si="13"/>
        <v>248.4</v>
      </c>
      <c r="AI42" s="28">
        <f t="shared" si="9"/>
        <v>0</v>
      </c>
    </row>
    <row r="43" spans="1:35" ht="95.25" thickBot="1" x14ac:dyDescent="0.35">
      <c r="A43" s="18">
        <v>35</v>
      </c>
      <c r="B43" s="23" t="s">
        <v>56</v>
      </c>
      <c r="C43" s="24">
        <v>269870</v>
      </c>
      <c r="D43" s="25">
        <f t="shared" si="0"/>
        <v>0</v>
      </c>
      <c r="E43" s="26">
        <f t="shared" si="1"/>
        <v>0</v>
      </c>
      <c r="F43" s="26">
        <f t="shared" si="2"/>
        <v>0</v>
      </c>
      <c r="G43" s="27">
        <f t="shared" si="3"/>
        <v>0</v>
      </c>
      <c r="H43" s="29"/>
      <c r="I43" s="30"/>
      <c r="J43" s="26">
        <f t="shared" si="4"/>
        <v>0</v>
      </c>
      <c r="K43" s="30"/>
      <c r="L43" s="30"/>
      <c r="M43" s="26">
        <f t="shared" si="5"/>
        <v>0</v>
      </c>
      <c r="N43" s="30"/>
      <c r="O43" s="30"/>
      <c r="P43" s="26">
        <f t="shared" si="6"/>
        <v>0</v>
      </c>
      <c r="Q43" s="30"/>
      <c r="R43" s="30"/>
      <c r="S43" s="26">
        <f t="shared" si="7"/>
        <v>0</v>
      </c>
      <c r="T43" s="30"/>
      <c r="U43" s="30"/>
      <c r="V43" s="26">
        <f t="shared" si="10"/>
        <v>0</v>
      </c>
      <c r="W43" s="30"/>
      <c r="X43" s="30"/>
      <c r="Y43" s="26">
        <f t="shared" si="8"/>
        <v>0</v>
      </c>
      <c r="Z43" s="30"/>
      <c r="AA43" s="30"/>
      <c r="AB43" s="26">
        <f t="shared" si="11"/>
        <v>0</v>
      </c>
      <c r="AC43" s="30"/>
      <c r="AD43" s="30"/>
      <c r="AE43" s="26">
        <f t="shared" si="12"/>
        <v>0</v>
      </c>
      <c r="AF43" s="30"/>
      <c r="AG43" s="30"/>
      <c r="AH43" s="26">
        <f t="shared" si="13"/>
        <v>0</v>
      </c>
      <c r="AI43" s="28">
        <f t="shared" si="9"/>
        <v>0</v>
      </c>
    </row>
    <row r="44" spans="1:35" ht="79.5" thickBot="1" x14ac:dyDescent="0.35">
      <c r="A44" s="18">
        <v>36</v>
      </c>
      <c r="B44" s="23" t="s">
        <v>57</v>
      </c>
      <c r="C44" s="24">
        <v>115183</v>
      </c>
      <c r="D44" s="25">
        <f t="shared" si="0"/>
        <v>6</v>
      </c>
      <c r="E44" s="26">
        <f t="shared" si="1"/>
        <v>7</v>
      </c>
      <c r="F44" s="26">
        <f t="shared" si="2"/>
        <v>5</v>
      </c>
      <c r="G44" s="27">
        <f t="shared" si="3"/>
        <v>652.69999999999993</v>
      </c>
      <c r="H44" s="29"/>
      <c r="I44" s="30"/>
      <c r="J44" s="26">
        <f t="shared" si="4"/>
        <v>0</v>
      </c>
      <c r="K44" s="30">
        <v>5</v>
      </c>
      <c r="L44" s="30">
        <v>5</v>
      </c>
      <c r="M44" s="26">
        <f t="shared" si="5"/>
        <v>575.9</v>
      </c>
      <c r="N44" s="30"/>
      <c r="O44" s="30"/>
      <c r="P44" s="26">
        <f t="shared" si="6"/>
        <v>0</v>
      </c>
      <c r="Q44" s="41">
        <v>2</v>
      </c>
      <c r="R44" s="41">
        <v>0</v>
      </c>
      <c r="S44" s="42">
        <f>ROUND((Q44*4+R44*8)/12*C44/1000,1)</f>
        <v>76.8</v>
      </c>
      <c r="T44" s="30"/>
      <c r="U44" s="30"/>
      <c r="V44" s="26">
        <f t="shared" si="10"/>
        <v>0</v>
      </c>
      <c r="W44" s="30"/>
      <c r="X44" s="30"/>
      <c r="Y44" s="26">
        <f t="shared" si="8"/>
        <v>0</v>
      </c>
      <c r="Z44" s="30"/>
      <c r="AA44" s="30"/>
      <c r="AB44" s="26">
        <f t="shared" si="11"/>
        <v>0</v>
      </c>
      <c r="AC44" s="30"/>
      <c r="AD44" s="30"/>
      <c r="AE44" s="26">
        <f t="shared" si="12"/>
        <v>0</v>
      </c>
      <c r="AF44" s="30"/>
      <c r="AG44" s="30"/>
      <c r="AH44" s="26">
        <f t="shared" si="13"/>
        <v>0</v>
      </c>
      <c r="AI44" s="28">
        <f t="shared" si="9"/>
        <v>2</v>
      </c>
    </row>
    <row r="45" spans="1:35" ht="95.25" thickBot="1" x14ac:dyDescent="0.35">
      <c r="A45" s="18">
        <v>37</v>
      </c>
      <c r="B45" s="23" t="s">
        <v>58</v>
      </c>
      <c r="C45" s="24">
        <v>248439</v>
      </c>
      <c r="D45" s="25">
        <f t="shared" si="0"/>
        <v>0</v>
      </c>
      <c r="E45" s="26">
        <f t="shared" si="1"/>
        <v>0</v>
      </c>
      <c r="F45" s="26">
        <f t="shared" si="2"/>
        <v>0</v>
      </c>
      <c r="G45" s="27">
        <f t="shared" si="3"/>
        <v>0</v>
      </c>
      <c r="H45" s="29"/>
      <c r="I45" s="30"/>
      <c r="J45" s="26">
        <f t="shared" si="4"/>
        <v>0</v>
      </c>
      <c r="K45" s="30"/>
      <c r="L45" s="30"/>
      <c r="M45" s="26">
        <f t="shared" si="5"/>
        <v>0</v>
      </c>
      <c r="N45" s="30"/>
      <c r="O45" s="30"/>
      <c r="P45" s="26">
        <f t="shared" si="6"/>
        <v>0</v>
      </c>
      <c r="Q45" s="30"/>
      <c r="R45" s="30"/>
      <c r="S45" s="26">
        <f t="shared" si="7"/>
        <v>0</v>
      </c>
      <c r="T45" s="30"/>
      <c r="U45" s="30"/>
      <c r="V45" s="26">
        <f t="shared" si="10"/>
        <v>0</v>
      </c>
      <c r="W45" s="30"/>
      <c r="X45" s="30"/>
      <c r="Y45" s="26">
        <f t="shared" si="8"/>
        <v>0</v>
      </c>
      <c r="Z45" s="30"/>
      <c r="AA45" s="30"/>
      <c r="AB45" s="26">
        <f t="shared" si="11"/>
        <v>0</v>
      </c>
      <c r="AC45" s="30"/>
      <c r="AD45" s="30"/>
      <c r="AE45" s="26">
        <f t="shared" si="12"/>
        <v>0</v>
      </c>
      <c r="AF45" s="30"/>
      <c r="AG45" s="30"/>
      <c r="AH45" s="26">
        <f t="shared" si="13"/>
        <v>0</v>
      </c>
      <c r="AI45" s="28">
        <f t="shared" si="9"/>
        <v>0</v>
      </c>
    </row>
    <row r="46" spans="1:35" ht="95.25" thickBot="1" x14ac:dyDescent="0.35">
      <c r="A46" s="18">
        <v>38</v>
      </c>
      <c r="B46" s="23" t="s">
        <v>59</v>
      </c>
      <c r="C46" s="24">
        <v>269870</v>
      </c>
      <c r="D46" s="25">
        <f t="shared" si="0"/>
        <v>0</v>
      </c>
      <c r="E46" s="26">
        <f t="shared" si="1"/>
        <v>0</v>
      </c>
      <c r="F46" s="26">
        <f t="shared" si="2"/>
        <v>0</v>
      </c>
      <c r="G46" s="27">
        <f t="shared" si="3"/>
        <v>0</v>
      </c>
      <c r="H46" s="29"/>
      <c r="I46" s="30"/>
      <c r="J46" s="26">
        <f t="shared" si="4"/>
        <v>0</v>
      </c>
      <c r="K46" s="30"/>
      <c r="L46" s="30"/>
      <c r="M46" s="26">
        <f t="shared" si="5"/>
        <v>0</v>
      </c>
      <c r="N46" s="30"/>
      <c r="O46" s="30"/>
      <c r="P46" s="26">
        <f t="shared" si="6"/>
        <v>0</v>
      </c>
      <c r="Q46" s="30"/>
      <c r="R46" s="30"/>
      <c r="S46" s="26">
        <f t="shared" si="7"/>
        <v>0</v>
      </c>
      <c r="T46" s="30"/>
      <c r="U46" s="30"/>
      <c r="V46" s="26">
        <f t="shared" si="10"/>
        <v>0</v>
      </c>
      <c r="W46" s="30"/>
      <c r="X46" s="30"/>
      <c r="Y46" s="26">
        <f t="shared" si="8"/>
        <v>0</v>
      </c>
      <c r="Z46" s="30"/>
      <c r="AA46" s="30"/>
      <c r="AB46" s="26">
        <f t="shared" si="11"/>
        <v>0</v>
      </c>
      <c r="AC46" s="30"/>
      <c r="AD46" s="30"/>
      <c r="AE46" s="26">
        <f t="shared" si="12"/>
        <v>0</v>
      </c>
      <c r="AF46" s="30"/>
      <c r="AG46" s="30"/>
      <c r="AH46" s="26">
        <f t="shared" si="13"/>
        <v>0</v>
      </c>
      <c r="AI46" s="28">
        <f t="shared" si="9"/>
        <v>0</v>
      </c>
    </row>
    <row r="47" spans="1:35" ht="63" x14ac:dyDescent="0.3">
      <c r="A47" s="43">
        <v>39</v>
      </c>
      <c r="B47" s="44" t="s">
        <v>60</v>
      </c>
      <c r="C47" s="24">
        <v>473202</v>
      </c>
      <c r="D47" s="25">
        <f t="shared" si="0"/>
        <v>0</v>
      </c>
      <c r="E47" s="26">
        <f t="shared" si="1"/>
        <v>0</v>
      </c>
      <c r="F47" s="26">
        <f t="shared" si="2"/>
        <v>0</v>
      </c>
      <c r="G47" s="27">
        <f t="shared" si="3"/>
        <v>0</v>
      </c>
      <c r="H47" s="29"/>
      <c r="I47" s="30"/>
      <c r="J47" s="26">
        <f t="shared" si="4"/>
        <v>0</v>
      </c>
      <c r="K47" s="30"/>
      <c r="L47" s="30"/>
      <c r="M47" s="26">
        <f t="shared" si="5"/>
        <v>0</v>
      </c>
      <c r="N47" s="30"/>
      <c r="O47" s="30"/>
      <c r="P47" s="26">
        <f t="shared" si="6"/>
        <v>0</v>
      </c>
      <c r="Q47" s="30"/>
      <c r="R47" s="30"/>
      <c r="S47" s="26">
        <f t="shared" si="7"/>
        <v>0</v>
      </c>
      <c r="T47" s="30"/>
      <c r="U47" s="30"/>
      <c r="V47" s="26">
        <f t="shared" si="10"/>
        <v>0</v>
      </c>
      <c r="W47" s="30"/>
      <c r="X47" s="30"/>
      <c r="Y47" s="26">
        <f t="shared" si="8"/>
        <v>0</v>
      </c>
      <c r="Z47" s="30"/>
      <c r="AA47" s="30"/>
      <c r="AB47" s="26">
        <f t="shared" si="11"/>
        <v>0</v>
      </c>
      <c r="AC47" s="30"/>
      <c r="AD47" s="30"/>
      <c r="AE47" s="26">
        <f t="shared" si="12"/>
        <v>0</v>
      </c>
      <c r="AF47" s="30"/>
      <c r="AG47" s="30"/>
      <c r="AH47" s="26">
        <f t="shared" si="13"/>
        <v>0</v>
      </c>
      <c r="AI47" s="28">
        <f t="shared" si="9"/>
        <v>0</v>
      </c>
    </row>
    <row r="48" spans="1:35" ht="93" customHeight="1" x14ac:dyDescent="0.3">
      <c r="A48" s="21">
        <v>40</v>
      </c>
      <c r="B48" s="45" t="s">
        <v>61</v>
      </c>
      <c r="C48" s="24">
        <v>395265</v>
      </c>
      <c r="D48" s="25">
        <f t="shared" si="0"/>
        <v>0</v>
      </c>
      <c r="E48" s="26">
        <f t="shared" si="1"/>
        <v>0</v>
      </c>
      <c r="F48" s="26">
        <f t="shared" si="2"/>
        <v>0</v>
      </c>
      <c r="G48" s="27">
        <f t="shared" si="3"/>
        <v>0</v>
      </c>
      <c r="H48" s="29"/>
      <c r="I48" s="30"/>
      <c r="J48" s="26">
        <f t="shared" si="4"/>
        <v>0</v>
      </c>
      <c r="K48" s="30"/>
      <c r="L48" s="30"/>
      <c r="M48" s="26">
        <f t="shared" si="5"/>
        <v>0</v>
      </c>
      <c r="N48" s="30"/>
      <c r="O48" s="30"/>
      <c r="P48" s="26">
        <f t="shared" si="6"/>
        <v>0</v>
      </c>
      <c r="Q48" s="30"/>
      <c r="R48" s="30"/>
      <c r="S48" s="26">
        <f t="shared" si="7"/>
        <v>0</v>
      </c>
      <c r="T48" s="30"/>
      <c r="U48" s="30"/>
      <c r="V48" s="26">
        <f t="shared" si="10"/>
        <v>0</v>
      </c>
      <c r="W48" s="30"/>
      <c r="X48" s="30"/>
      <c r="Y48" s="26">
        <f t="shared" si="8"/>
        <v>0</v>
      </c>
      <c r="Z48" s="30"/>
      <c r="AA48" s="30"/>
      <c r="AB48" s="26">
        <f t="shared" si="11"/>
        <v>0</v>
      </c>
      <c r="AC48" s="30"/>
      <c r="AD48" s="30"/>
      <c r="AE48" s="26">
        <f t="shared" si="12"/>
        <v>0</v>
      </c>
      <c r="AF48" s="30"/>
      <c r="AG48" s="30"/>
      <c r="AH48" s="26">
        <f t="shared" si="13"/>
        <v>0</v>
      </c>
      <c r="AI48" s="28">
        <f t="shared" si="9"/>
        <v>0</v>
      </c>
    </row>
    <row r="49" spans="1:35" ht="63" x14ac:dyDescent="0.3">
      <c r="A49" s="21">
        <v>41</v>
      </c>
      <c r="B49" s="45" t="s">
        <v>62</v>
      </c>
      <c r="C49" s="24">
        <v>298224</v>
      </c>
      <c r="D49" s="25">
        <f t="shared" si="0"/>
        <v>0</v>
      </c>
      <c r="E49" s="26">
        <f t="shared" si="1"/>
        <v>0</v>
      </c>
      <c r="F49" s="26">
        <f t="shared" si="2"/>
        <v>0</v>
      </c>
      <c r="G49" s="27">
        <f t="shared" si="3"/>
        <v>0</v>
      </c>
      <c r="H49" s="29"/>
      <c r="I49" s="30"/>
      <c r="J49" s="26">
        <f t="shared" si="4"/>
        <v>0</v>
      </c>
      <c r="K49" s="30"/>
      <c r="L49" s="30"/>
      <c r="M49" s="26">
        <f t="shared" si="5"/>
        <v>0</v>
      </c>
      <c r="N49" s="30"/>
      <c r="O49" s="30"/>
      <c r="P49" s="26">
        <f t="shared" si="6"/>
        <v>0</v>
      </c>
      <c r="Q49" s="30"/>
      <c r="R49" s="30"/>
      <c r="S49" s="26">
        <f t="shared" si="7"/>
        <v>0</v>
      </c>
      <c r="T49" s="30"/>
      <c r="U49" s="30"/>
      <c r="V49" s="26">
        <f t="shared" si="10"/>
        <v>0</v>
      </c>
      <c r="W49" s="30"/>
      <c r="X49" s="30"/>
      <c r="Y49" s="26">
        <f t="shared" si="8"/>
        <v>0</v>
      </c>
      <c r="Z49" s="30"/>
      <c r="AA49" s="30"/>
      <c r="AB49" s="26">
        <f t="shared" si="11"/>
        <v>0</v>
      </c>
      <c r="AC49" s="30"/>
      <c r="AD49" s="30"/>
      <c r="AE49" s="26">
        <f t="shared" si="12"/>
        <v>0</v>
      </c>
      <c r="AF49" s="30"/>
      <c r="AG49" s="30"/>
      <c r="AH49" s="26">
        <f t="shared" si="13"/>
        <v>0</v>
      </c>
      <c r="AI49" s="28">
        <f t="shared" si="9"/>
        <v>0</v>
      </c>
    </row>
    <row r="50" spans="1:35" ht="63.75" thickBot="1" x14ac:dyDescent="0.35">
      <c r="A50" s="18">
        <v>42</v>
      </c>
      <c r="B50" s="23" t="s">
        <v>63</v>
      </c>
      <c r="C50" s="24">
        <v>266047</v>
      </c>
      <c r="D50" s="25">
        <f t="shared" si="0"/>
        <v>0</v>
      </c>
      <c r="E50" s="26">
        <f t="shared" si="1"/>
        <v>0</v>
      </c>
      <c r="F50" s="26">
        <f t="shared" si="2"/>
        <v>0</v>
      </c>
      <c r="G50" s="27">
        <f t="shared" si="3"/>
        <v>0</v>
      </c>
      <c r="H50" s="29"/>
      <c r="I50" s="30"/>
      <c r="J50" s="26">
        <f t="shared" si="4"/>
        <v>0</v>
      </c>
      <c r="K50" s="30"/>
      <c r="L50" s="30"/>
      <c r="M50" s="26">
        <f t="shared" si="5"/>
        <v>0</v>
      </c>
      <c r="N50" s="30"/>
      <c r="O50" s="30"/>
      <c r="P50" s="26">
        <f t="shared" si="6"/>
        <v>0</v>
      </c>
      <c r="Q50" s="30"/>
      <c r="R50" s="30"/>
      <c r="S50" s="26">
        <f t="shared" si="7"/>
        <v>0</v>
      </c>
      <c r="T50" s="30"/>
      <c r="U50" s="30"/>
      <c r="V50" s="26">
        <f t="shared" si="10"/>
        <v>0</v>
      </c>
      <c r="W50" s="30"/>
      <c r="X50" s="30"/>
      <c r="Y50" s="26">
        <f t="shared" si="8"/>
        <v>0</v>
      </c>
      <c r="Z50" s="30"/>
      <c r="AA50" s="30"/>
      <c r="AB50" s="26">
        <f t="shared" si="11"/>
        <v>0</v>
      </c>
      <c r="AC50" s="30"/>
      <c r="AD50" s="30"/>
      <c r="AE50" s="26">
        <f t="shared" si="12"/>
        <v>0</v>
      </c>
      <c r="AF50" s="30"/>
      <c r="AG50" s="30"/>
      <c r="AH50" s="26">
        <f t="shared" si="13"/>
        <v>0</v>
      </c>
      <c r="AI50" s="28">
        <f t="shared" si="9"/>
        <v>0</v>
      </c>
    </row>
    <row r="51" spans="1:35" ht="63.75" thickBot="1" x14ac:dyDescent="0.35">
      <c r="A51" s="18">
        <v>43</v>
      </c>
      <c r="B51" s="23" t="s">
        <v>64</v>
      </c>
      <c r="C51" s="24">
        <v>147103</v>
      </c>
      <c r="D51" s="25">
        <f t="shared" si="0"/>
        <v>0</v>
      </c>
      <c r="E51" s="26">
        <f t="shared" si="1"/>
        <v>0</v>
      </c>
      <c r="F51" s="26">
        <f t="shared" si="2"/>
        <v>0</v>
      </c>
      <c r="G51" s="27">
        <f t="shared" si="3"/>
        <v>0</v>
      </c>
      <c r="H51" s="29"/>
      <c r="I51" s="30"/>
      <c r="J51" s="26">
        <f t="shared" si="4"/>
        <v>0</v>
      </c>
      <c r="K51" s="30"/>
      <c r="L51" s="30"/>
      <c r="M51" s="26">
        <f t="shared" si="5"/>
        <v>0</v>
      </c>
      <c r="N51" s="30"/>
      <c r="O51" s="30"/>
      <c r="P51" s="26">
        <f t="shared" si="6"/>
        <v>0</v>
      </c>
      <c r="Q51" s="30"/>
      <c r="R51" s="30"/>
      <c r="S51" s="26">
        <f t="shared" si="7"/>
        <v>0</v>
      </c>
      <c r="T51" s="30"/>
      <c r="U51" s="30"/>
      <c r="V51" s="26">
        <f t="shared" si="10"/>
        <v>0</v>
      </c>
      <c r="W51" s="30"/>
      <c r="X51" s="30"/>
      <c r="Y51" s="26">
        <f t="shared" si="8"/>
        <v>0</v>
      </c>
      <c r="Z51" s="30"/>
      <c r="AA51" s="30"/>
      <c r="AB51" s="26">
        <f t="shared" si="11"/>
        <v>0</v>
      </c>
      <c r="AC51" s="30"/>
      <c r="AD51" s="30"/>
      <c r="AE51" s="26">
        <f t="shared" si="12"/>
        <v>0</v>
      </c>
      <c r="AF51" s="30"/>
      <c r="AG51" s="30"/>
      <c r="AH51" s="26">
        <f t="shared" si="13"/>
        <v>0</v>
      </c>
      <c r="AI51" s="28">
        <f t="shared" si="9"/>
        <v>0</v>
      </c>
    </row>
    <row r="52" spans="1:35" ht="61.9" customHeight="1" x14ac:dyDescent="0.3">
      <c r="A52" s="43">
        <v>44</v>
      </c>
      <c r="B52" s="46" t="s">
        <v>65</v>
      </c>
      <c r="C52" s="24">
        <v>89743</v>
      </c>
      <c r="D52" s="25">
        <f t="shared" si="0"/>
        <v>0</v>
      </c>
      <c r="E52" s="26">
        <f t="shared" si="1"/>
        <v>0</v>
      </c>
      <c r="F52" s="26">
        <f t="shared" si="2"/>
        <v>0</v>
      </c>
      <c r="G52" s="27">
        <f t="shared" si="3"/>
        <v>0</v>
      </c>
      <c r="H52" s="29"/>
      <c r="I52" s="30"/>
      <c r="J52" s="26">
        <f t="shared" si="4"/>
        <v>0</v>
      </c>
      <c r="K52" s="30"/>
      <c r="L52" s="30"/>
      <c r="M52" s="26">
        <f t="shared" si="5"/>
        <v>0</v>
      </c>
      <c r="N52" s="30"/>
      <c r="O52" s="30"/>
      <c r="P52" s="26">
        <f t="shared" si="6"/>
        <v>0</v>
      </c>
      <c r="Q52" s="30"/>
      <c r="R52" s="30"/>
      <c r="S52" s="26">
        <f t="shared" si="7"/>
        <v>0</v>
      </c>
      <c r="T52" s="30"/>
      <c r="U52" s="30"/>
      <c r="V52" s="26">
        <f t="shared" si="10"/>
        <v>0</v>
      </c>
      <c r="W52" s="30"/>
      <c r="X52" s="30"/>
      <c r="Y52" s="26">
        <f t="shared" si="8"/>
        <v>0</v>
      </c>
      <c r="Z52" s="30"/>
      <c r="AA52" s="30"/>
      <c r="AB52" s="26">
        <f t="shared" si="11"/>
        <v>0</v>
      </c>
      <c r="AC52" s="30"/>
      <c r="AD52" s="30"/>
      <c r="AE52" s="26">
        <f t="shared" si="12"/>
        <v>0</v>
      </c>
      <c r="AF52" s="30"/>
      <c r="AG52" s="30"/>
      <c r="AH52" s="26">
        <f t="shared" si="13"/>
        <v>0</v>
      </c>
      <c r="AI52" s="28">
        <f t="shared" si="9"/>
        <v>0</v>
      </c>
    </row>
    <row r="53" spans="1:35" s="40" customFormat="1" ht="47.25" x14ac:dyDescent="0.3">
      <c r="A53" s="47">
        <v>45</v>
      </c>
      <c r="B53" s="48" t="s">
        <v>66</v>
      </c>
      <c r="C53" s="33">
        <v>96055</v>
      </c>
      <c r="D53" s="34">
        <f t="shared" si="0"/>
        <v>298</v>
      </c>
      <c r="E53" s="35">
        <f t="shared" si="1"/>
        <v>298</v>
      </c>
      <c r="F53" s="35">
        <f t="shared" si="2"/>
        <v>298</v>
      </c>
      <c r="G53" s="36">
        <f t="shared" si="3"/>
        <v>28624.399999999998</v>
      </c>
      <c r="H53" s="37">
        <v>36</v>
      </c>
      <c r="I53" s="38">
        <v>36</v>
      </c>
      <c r="J53" s="35">
        <f t="shared" si="4"/>
        <v>3458</v>
      </c>
      <c r="K53" s="38">
        <v>37</v>
      </c>
      <c r="L53" s="38">
        <v>37</v>
      </c>
      <c r="M53" s="35">
        <f t="shared" si="5"/>
        <v>3554</v>
      </c>
      <c r="N53" s="38">
        <v>50</v>
      </c>
      <c r="O53" s="38">
        <v>50</v>
      </c>
      <c r="P53" s="35">
        <f t="shared" si="6"/>
        <v>4802.8</v>
      </c>
      <c r="Q53" s="38">
        <v>69</v>
      </c>
      <c r="R53" s="38">
        <v>69</v>
      </c>
      <c r="S53" s="35">
        <f t="shared" si="7"/>
        <v>6627.8</v>
      </c>
      <c r="T53" s="38">
        <v>18</v>
      </c>
      <c r="U53" s="38">
        <v>18</v>
      </c>
      <c r="V53" s="35">
        <f t="shared" si="10"/>
        <v>1729</v>
      </c>
      <c r="W53" s="38"/>
      <c r="X53" s="38"/>
      <c r="Y53" s="35">
        <f t="shared" si="8"/>
        <v>0</v>
      </c>
      <c r="Z53" s="38"/>
      <c r="AA53" s="38"/>
      <c r="AB53" s="35">
        <f t="shared" si="11"/>
        <v>0</v>
      </c>
      <c r="AC53" s="38">
        <v>75</v>
      </c>
      <c r="AD53" s="38">
        <v>75</v>
      </c>
      <c r="AE53" s="35">
        <f t="shared" si="12"/>
        <v>7204.1</v>
      </c>
      <c r="AF53" s="38">
        <v>13</v>
      </c>
      <c r="AG53" s="38">
        <v>13</v>
      </c>
      <c r="AH53" s="35">
        <f t="shared" si="13"/>
        <v>1248.7</v>
      </c>
      <c r="AI53" s="39">
        <f t="shared" si="9"/>
        <v>0</v>
      </c>
    </row>
    <row r="54" spans="1:35" ht="63.75" thickBot="1" x14ac:dyDescent="0.35">
      <c r="A54" s="18">
        <v>46</v>
      </c>
      <c r="B54" s="23" t="s">
        <v>67</v>
      </c>
      <c r="C54" s="24">
        <v>105116</v>
      </c>
      <c r="D54" s="25">
        <f t="shared" si="0"/>
        <v>0</v>
      </c>
      <c r="E54" s="26">
        <f t="shared" si="1"/>
        <v>0</v>
      </c>
      <c r="F54" s="26">
        <f t="shared" si="2"/>
        <v>0</v>
      </c>
      <c r="G54" s="27">
        <f t="shared" si="3"/>
        <v>0</v>
      </c>
      <c r="H54" s="29"/>
      <c r="I54" s="30"/>
      <c r="J54" s="26">
        <f t="shared" si="4"/>
        <v>0</v>
      </c>
      <c r="K54" s="30"/>
      <c r="L54" s="30"/>
      <c r="M54" s="26">
        <f t="shared" si="5"/>
        <v>0</v>
      </c>
      <c r="N54" s="30"/>
      <c r="O54" s="30"/>
      <c r="P54" s="26">
        <f t="shared" si="6"/>
        <v>0</v>
      </c>
      <c r="Q54" s="30"/>
      <c r="R54" s="30"/>
      <c r="S54" s="26">
        <f t="shared" si="7"/>
        <v>0</v>
      </c>
      <c r="T54" s="30"/>
      <c r="U54" s="30"/>
      <c r="V54" s="26">
        <f t="shared" si="10"/>
        <v>0</v>
      </c>
      <c r="W54" s="30"/>
      <c r="X54" s="30"/>
      <c r="Y54" s="26">
        <f t="shared" si="8"/>
        <v>0</v>
      </c>
      <c r="Z54" s="30"/>
      <c r="AA54" s="30"/>
      <c r="AB54" s="26">
        <f t="shared" si="11"/>
        <v>0</v>
      </c>
      <c r="AC54" s="30"/>
      <c r="AD54" s="30"/>
      <c r="AE54" s="26">
        <f t="shared" si="12"/>
        <v>0</v>
      </c>
      <c r="AF54" s="30">
        <v>0</v>
      </c>
      <c r="AG54" s="30">
        <v>0</v>
      </c>
      <c r="AH54" s="26">
        <f t="shared" si="13"/>
        <v>0</v>
      </c>
      <c r="AI54" s="28">
        <f t="shared" si="9"/>
        <v>0</v>
      </c>
    </row>
    <row r="55" spans="1:35" ht="79.5" thickBot="1" x14ac:dyDescent="0.35">
      <c r="A55" s="18">
        <v>47</v>
      </c>
      <c r="B55" s="23" t="s">
        <v>68</v>
      </c>
      <c r="C55" s="24">
        <v>325334</v>
      </c>
      <c r="D55" s="25">
        <f t="shared" si="0"/>
        <v>0</v>
      </c>
      <c r="E55" s="26">
        <f t="shared" si="1"/>
        <v>0</v>
      </c>
      <c r="F55" s="26">
        <f t="shared" si="2"/>
        <v>0</v>
      </c>
      <c r="G55" s="27">
        <f t="shared" si="3"/>
        <v>0</v>
      </c>
      <c r="H55" s="29"/>
      <c r="I55" s="30"/>
      <c r="J55" s="26">
        <f t="shared" si="4"/>
        <v>0</v>
      </c>
      <c r="K55" s="30"/>
      <c r="L55" s="30"/>
      <c r="M55" s="26">
        <f t="shared" si="5"/>
        <v>0</v>
      </c>
      <c r="N55" s="30"/>
      <c r="O55" s="30"/>
      <c r="P55" s="26">
        <f t="shared" si="6"/>
        <v>0</v>
      </c>
      <c r="Q55" s="30"/>
      <c r="R55" s="30"/>
      <c r="S55" s="26">
        <f t="shared" si="7"/>
        <v>0</v>
      </c>
      <c r="T55" s="30"/>
      <c r="U55" s="30"/>
      <c r="V55" s="26">
        <f t="shared" si="10"/>
        <v>0</v>
      </c>
      <c r="W55" s="30"/>
      <c r="X55" s="30"/>
      <c r="Y55" s="26">
        <f t="shared" si="8"/>
        <v>0</v>
      </c>
      <c r="Z55" s="30"/>
      <c r="AA55" s="30"/>
      <c r="AB55" s="26">
        <f t="shared" si="11"/>
        <v>0</v>
      </c>
      <c r="AC55" s="30"/>
      <c r="AD55" s="30"/>
      <c r="AE55" s="26">
        <f t="shared" si="12"/>
        <v>0</v>
      </c>
      <c r="AF55" s="30"/>
      <c r="AG55" s="30"/>
      <c r="AH55" s="26">
        <f t="shared" si="13"/>
        <v>0</v>
      </c>
      <c r="AI55" s="28">
        <f t="shared" si="9"/>
        <v>0</v>
      </c>
    </row>
    <row r="56" spans="1:35" ht="79.5" thickBot="1" x14ac:dyDescent="0.35">
      <c r="A56" s="18">
        <v>48</v>
      </c>
      <c r="B56" s="23" t="s">
        <v>69</v>
      </c>
      <c r="C56" s="24">
        <v>348553</v>
      </c>
      <c r="D56" s="25">
        <f t="shared" si="0"/>
        <v>0</v>
      </c>
      <c r="E56" s="26">
        <f t="shared" si="1"/>
        <v>0</v>
      </c>
      <c r="F56" s="26">
        <f t="shared" si="2"/>
        <v>0</v>
      </c>
      <c r="G56" s="27">
        <f t="shared" si="3"/>
        <v>0</v>
      </c>
      <c r="H56" s="29"/>
      <c r="I56" s="30"/>
      <c r="J56" s="26">
        <f t="shared" si="4"/>
        <v>0</v>
      </c>
      <c r="K56" s="30"/>
      <c r="L56" s="30"/>
      <c r="M56" s="26">
        <f t="shared" si="5"/>
        <v>0</v>
      </c>
      <c r="N56" s="30"/>
      <c r="O56" s="30"/>
      <c r="P56" s="26">
        <f t="shared" si="6"/>
        <v>0</v>
      </c>
      <c r="Q56" s="30"/>
      <c r="R56" s="30"/>
      <c r="S56" s="26">
        <f t="shared" si="7"/>
        <v>0</v>
      </c>
      <c r="T56" s="30"/>
      <c r="U56" s="30"/>
      <c r="V56" s="26">
        <f t="shared" si="10"/>
        <v>0</v>
      </c>
      <c r="W56" s="30"/>
      <c r="X56" s="30"/>
      <c r="Y56" s="26">
        <f t="shared" si="8"/>
        <v>0</v>
      </c>
      <c r="Z56" s="30"/>
      <c r="AA56" s="30"/>
      <c r="AB56" s="26">
        <f t="shared" si="11"/>
        <v>0</v>
      </c>
      <c r="AC56" s="30"/>
      <c r="AD56" s="30"/>
      <c r="AE56" s="26">
        <f t="shared" si="12"/>
        <v>0</v>
      </c>
      <c r="AF56" s="30"/>
      <c r="AG56" s="30"/>
      <c r="AH56" s="26">
        <f t="shared" si="13"/>
        <v>0</v>
      </c>
      <c r="AI56" s="28">
        <f t="shared" si="9"/>
        <v>0</v>
      </c>
    </row>
    <row r="57" spans="1:35" ht="95.25" thickBot="1" x14ac:dyDescent="0.35">
      <c r="A57" s="18">
        <v>49</v>
      </c>
      <c r="B57" s="23" t="s">
        <v>70</v>
      </c>
      <c r="C57" s="24">
        <v>192149</v>
      </c>
      <c r="D57" s="25">
        <f t="shared" si="0"/>
        <v>0</v>
      </c>
      <c r="E57" s="26">
        <f t="shared" si="1"/>
        <v>0</v>
      </c>
      <c r="F57" s="26">
        <f t="shared" si="2"/>
        <v>0</v>
      </c>
      <c r="G57" s="27">
        <f t="shared" si="3"/>
        <v>0</v>
      </c>
      <c r="H57" s="29"/>
      <c r="I57" s="30"/>
      <c r="J57" s="26">
        <f t="shared" si="4"/>
        <v>0</v>
      </c>
      <c r="K57" s="30"/>
      <c r="L57" s="30"/>
      <c r="M57" s="26">
        <f t="shared" si="5"/>
        <v>0</v>
      </c>
      <c r="N57" s="30"/>
      <c r="O57" s="30"/>
      <c r="P57" s="26">
        <f t="shared" si="6"/>
        <v>0</v>
      </c>
      <c r="Q57" s="30"/>
      <c r="R57" s="30"/>
      <c r="S57" s="26">
        <f t="shared" si="7"/>
        <v>0</v>
      </c>
      <c r="T57" s="30"/>
      <c r="U57" s="30"/>
      <c r="V57" s="26">
        <f t="shared" si="10"/>
        <v>0</v>
      </c>
      <c r="W57" s="30"/>
      <c r="X57" s="30"/>
      <c r="Y57" s="26">
        <f t="shared" si="8"/>
        <v>0</v>
      </c>
      <c r="Z57" s="30"/>
      <c r="AA57" s="30"/>
      <c r="AB57" s="26">
        <f t="shared" si="11"/>
        <v>0</v>
      </c>
      <c r="AC57" s="30"/>
      <c r="AD57" s="30"/>
      <c r="AE57" s="26">
        <f t="shared" si="12"/>
        <v>0</v>
      </c>
      <c r="AF57" s="30"/>
      <c r="AG57" s="30"/>
      <c r="AH57" s="26">
        <f t="shared" si="13"/>
        <v>0</v>
      </c>
      <c r="AI57" s="28">
        <f t="shared" si="9"/>
        <v>0</v>
      </c>
    </row>
    <row r="58" spans="1:35" ht="79.5" thickBot="1" x14ac:dyDescent="0.35">
      <c r="A58" s="18">
        <v>50</v>
      </c>
      <c r="B58" s="23" t="s">
        <v>71</v>
      </c>
      <c r="C58" s="24">
        <v>203733</v>
      </c>
      <c r="D58" s="25">
        <f t="shared" si="0"/>
        <v>0</v>
      </c>
      <c r="E58" s="26">
        <f t="shared" si="1"/>
        <v>0</v>
      </c>
      <c r="F58" s="26">
        <f t="shared" si="2"/>
        <v>0</v>
      </c>
      <c r="G58" s="27">
        <f t="shared" si="3"/>
        <v>0</v>
      </c>
      <c r="H58" s="29"/>
      <c r="I58" s="30"/>
      <c r="J58" s="26">
        <f t="shared" si="4"/>
        <v>0</v>
      </c>
      <c r="K58" s="30"/>
      <c r="L58" s="30"/>
      <c r="M58" s="26">
        <f t="shared" si="5"/>
        <v>0</v>
      </c>
      <c r="N58" s="30"/>
      <c r="O58" s="30"/>
      <c r="P58" s="26">
        <f t="shared" si="6"/>
        <v>0</v>
      </c>
      <c r="Q58" s="30"/>
      <c r="R58" s="30"/>
      <c r="S58" s="26">
        <f t="shared" si="7"/>
        <v>0</v>
      </c>
      <c r="T58" s="30"/>
      <c r="U58" s="30"/>
      <c r="V58" s="26">
        <f t="shared" si="10"/>
        <v>0</v>
      </c>
      <c r="W58" s="30"/>
      <c r="X58" s="30"/>
      <c r="Y58" s="26">
        <f t="shared" si="8"/>
        <v>0</v>
      </c>
      <c r="Z58" s="30"/>
      <c r="AA58" s="30"/>
      <c r="AB58" s="26">
        <f t="shared" si="11"/>
        <v>0</v>
      </c>
      <c r="AC58" s="30"/>
      <c r="AD58" s="30"/>
      <c r="AE58" s="26">
        <f t="shared" si="12"/>
        <v>0</v>
      </c>
      <c r="AF58" s="30"/>
      <c r="AG58" s="30"/>
      <c r="AH58" s="26">
        <f t="shared" si="13"/>
        <v>0</v>
      </c>
      <c r="AI58" s="28">
        <f t="shared" si="9"/>
        <v>0</v>
      </c>
    </row>
    <row r="59" spans="1:35" ht="79.5" thickBot="1" x14ac:dyDescent="0.35">
      <c r="A59" s="18">
        <v>51</v>
      </c>
      <c r="B59" s="23" t="s">
        <v>72</v>
      </c>
      <c r="C59" s="24">
        <v>325334</v>
      </c>
      <c r="D59" s="25">
        <f t="shared" si="0"/>
        <v>0</v>
      </c>
      <c r="E59" s="26">
        <f t="shared" si="1"/>
        <v>0</v>
      </c>
      <c r="F59" s="26">
        <f t="shared" si="2"/>
        <v>0</v>
      </c>
      <c r="G59" s="27">
        <f t="shared" si="3"/>
        <v>0</v>
      </c>
      <c r="H59" s="29"/>
      <c r="I59" s="30"/>
      <c r="J59" s="26">
        <f t="shared" si="4"/>
        <v>0</v>
      </c>
      <c r="K59" s="30"/>
      <c r="L59" s="30"/>
      <c r="M59" s="26">
        <f t="shared" si="5"/>
        <v>0</v>
      </c>
      <c r="N59" s="30"/>
      <c r="O59" s="30"/>
      <c r="P59" s="26">
        <f t="shared" si="6"/>
        <v>0</v>
      </c>
      <c r="Q59" s="30"/>
      <c r="R59" s="30"/>
      <c r="S59" s="26">
        <f t="shared" si="7"/>
        <v>0</v>
      </c>
      <c r="T59" s="30"/>
      <c r="U59" s="30"/>
      <c r="V59" s="26">
        <f t="shared" si="10"/>
        <v>0</v>
      </c>
      <c r="W59" s="30"/>
      <c r="X59" s="30"/>
      <c r="Y59" s="26">
        <f t="shared" si="8"/>
        <v>0</v>
      </c>
      <c r="Z59" s="30"/>
      <c r="AA59" s="30"/>
      <c r="AB59" s="26">
        <f t="shared" si="11"/>
        <v>0</v>
      </c>
      <c r="AC59" s="30"/>
      <c r="AD59" s="30"/>
      <c r="AE59" s="26">
        <f t="shared" si="12"/>
        <v>0</v>
      </c>
      <c r="AF59" s="30"/>
      <c r="AG59" s="30"/>
      <c r="AH59" s="26">
        <f t="shared" si="13"/>
        <v>0</v>
      </c>
      <c r="AI59" s="28">
        <f t="shared" si="9"/>
        <v>0</v>
      </c>
    </row>
    <row r="60" spans="1:35" ht="79.5" thickBot="1" x14ac:dyDescent="0.35">
      <c r="A60" s="18">
        <v>52</v>
      </c>
      <c r="B60" s="23" t="s">
        <v>73</v>
      </c>
      <c r="C60" s="24">
        <v>348553</v>
      </c>
      <c r="D60" s="25">
        <f t="shared" si="0"/>
        <v>0</v>
      </c>
      <c r="E60" s="26">
        <f t="shared" si="1"/>
        <v>0</v>
      </c>
      <c r="F60" s="26">
        <f t="shared" si="2"/>
        <v>0</v>
      </c>
      <c r="G60" s="27">
        <f t="shared" si="3"/>
        <v>0</v>
      </c>
      <c r="H60" s="29"/>
      <c r="I60" s="30"/>
      <c r="J60" s="26">
        <f t="shared" si="4"/>
        <v>0</v>
      </c>
      <c r="K60" s="30"/>
      <c r="L60" s="30"/>
      <c r="M60" s="26">
        <f t="shared" si="5"/>
        <v>0</v>
      </c>
      <c r="N60" s="30"/>
      <c r="O60" s="30"/>
      <c r="P60" s="26">
        <f t="shared" si="6"/>
        <v>0</v>
      </c>
      <c r="Q60" s="30"/>
      <c r="R60" s="30"/>
      <c r="S60" s="26">
        <f t="shared" si="7"/>
        <v>0</v>
      </c>
      <c r="T60" s="30"/>
      <c r="U60" s="30"/>
      <c r="V60" s="26">
        <f t="shared" si="10"/>
        <v>0</v>
      </c>
      <c r="W60" s="30"/>
      <c r="X60" s="30"/>
      <c r="Y60" s="26">
        <f t="shared" si="8"/>
        <v>0</v>
      </c>
      <c r="Z60" s="30"/>
      <c r="AA60" s="30"/>
      <c r="AB60" s="26">
        <f t="shared" si="11"/>
        <v>0</v>
      </c>
      <c r="AC60" s="30"/>
      <c r="AD60" s="30"/>
      <c r="AE60" s="26">
        <f t="shared" si="12"/>
        <v>0</v>
      </c>
      <c r="AF60" s="30"/>
      <c r="AG60" s="30"/>
      <c r="AH60" s="26">
        <f t="shared" si="13"/>
        <v>0</v>
      </c>
      <c r="AI60" s="28">
        <f t="shared" si="9"/>
        <v>0</v>
      </c>
    </row>
    <row r="61" spans="1:35" ht="79.5" thickBot="1" x14ac:dyDescent="0.35">
      <c r="A61" s="18">
        <v>53</v>
      </c>
      <c r="B61" s="23" t="s">
        <v>74</v>
      </c>
      <c r="C61" s="24">
        <v>192149</v>
      </c>
      <c r="D61" s="25">
        <f t="shared" si="0"/>
        <v>0</v>
      </c>
      <c r="E61" s="26">
        <f t="shared" si="1"/>
        <v>0</v>
      </c>
      <c r="F61" s="26">
        <f t="shared" si="2"/>
        <v>0</v>
      </c>
      <c r="G61" s="27">
        <f t="shared" si="3"/>
        <v>0</v>
      </c>
      <c r="H61" s="29"/>
      <c r="I61" s="30"/>
      <c r="J61" s="26">
        <f t="shared" si="4"/>
        <v>0</v>
      </c>
      <c r="K61" s="30"/>
      <c r="L61" s="30"/>
      <c r="M61" s="26">
        <f t="shared" si="5"/>
        <v>0</v>
      </c>
      <c r="N61" s="30"/>
      <c r="O61" s="30"/>
      <c r="P61" s="26">
        <f t="shared" si="6"/>
        <v>0</v>
      </c>
      <c r="Q61" s="30"/>
      <c r="R61" s="30"/>
      <c r="S61" s="26">
        <f t="shared" si="7"/>
        <v>0</v>
      </c>
      <c r="T61" s="30"/>
      <c r="U61" s="30"/>
      <c r="V61" s="26">
        <f t="shared" si="10"/>
        <v>0</v>
      </c>
      <c r="W61" s="30"/>
      <c r="X61" s="30"/>
      <c r="Y61" s="26">
        <f t="shared" si="8"/>
        <v>0</v>
      </c>
      <c r="Z61" s="30"/>
      <c r="AA61" s="30"/>
      <c r="AB61" s="26">
        <f t="shared" si="11"/>
        <v>0</v>
      </c>
      <c r="AC61" s="30"/>
      <c r="AD61" s="30"/>
      <c r="AE61" s="26">
        <f t="shared" si="12"/>
        <v>0</v>
      </c>
      <c r="AF61" s="30"/>
      <c r="AG61" s="30"/>
      <c r="AH61" s="26">
        <f t="shared" si="13"/>
        <v>0</v>
      </c>
      <c r="AI61" s="28">
        <f t="shared" si="9"/>
        <v>0</v>
      </c>
    </row>
    <row r="62" spans="1:35" ht="79.5" thickBot="1" x14ac:dyDescent="0.35">
      <c r="A62" s="18">
        <v>54</v>
      </c>
      <c r="B62" s="23" t="s">
        <v>75</v>
      </c>
      <c r="C62" s="24">
        <v>203733</v>
      </c>
      <c r="D62" s="25">
        <f t="shared" si="0"/>
        <v>0</v>
      </c>
      <c r="E62" s="26">
        <f t="shared" si="1"/>
        <v>0</v>
      </c>
      <c r="F62" s="26">
        <f t="shared" si="2"/>
        <v>0</v>
      </c>
      <c r="G62" s="27">
        <f t="shared" si="3"/>
        <v>0</v>
      </c>
      <c r="H62" s="29"/>
      <c r="I62" s="30"/>
      <c r="J62" s="26">
        <f t="shared" si="4"/>
        <v>0</v>
      </c>
      <c r="K62" s="30"/>
      <c r="L62" s="30"/>
      <c r="M62" s="26">
        <f t="shared" si="5"/>
        <v>0</v>
      </c>
      <c r="N62" s="30"/>
      <c r="O62" s="30"/>
      <c r="P62" s="26">
        <f t="shared" si="6"/>
        <v>0</v>
      </c>
      <c r="Q62" s="30"/>
      <c r="R62" s="30"/>
      <c r="S62" s="26">
        <f t="shared" si="7"/>
        <v>0</v>
      </c>
      <c r="T62" s="30"/>
      <c r="U62" s="30"/>
      <c r="V62" s="26">
        <f t="shared" si="10"/>
        <v>0</v>
      </c>
      <c r="W62" s="30"/>
      <c r="X62" s="30"/>
      <c r="Y62" s="26">
        <f t="shared" si="8"/>
        <v>0</v>
      </c>
      <c r="Z62" s="30"/>
      <c r="AA62" s="30"/>
      <c r="AB62" s="26">
        <f t="shared" si="11"/>
        <v>0</v>
      </c>
      <c r="AC62" s="30"/>
      <c r="AD62" s="30"/>
      <c r="AE62" s="26">
        <f t="shared" si="12"/>
        <v>0</v>
      </c>
      <c r="AF62" s="30"/>
      <c r="AG62" s="30"/>
      <c r="AH62" s="26">
        <f t="shared" si="13"/>
        <v>0</v>
      </c>
      <c r="AI62" s="28">
        <f t="shared" si="9"/>
        <v>0</v>
      </c>
    </row>
    <row r="63" spans="1:35" ht="79.5" thickBot="1" x14ac:dyDescent="0.35">
      <c r="A63" s="18">
        <v>55</v>
      </c>
      <c r="B63" s="23" t="s">
        <v>76</v>
      </c>
      <c r="C63" s="24">
        <v>242220</v>
      </c>
      <c r="D63" s="25">
        <f t="shared" si="0"/>
        <v>0</v>
      </c>
      <c r="E63" s="26">
        <f t="shared" si="1"/>
        <v>0</v>
      </c>
      <c r="F63" s="26">
        <f t="shared" si="2"/>
        <v>0</v>
      </c>
      <c r="G63" s="27">
        <f t="shared" si="3"/>
        <v>0</v>
      </c>
      <c r="H63" s="29"/>
      <c r="I63" s="30"/>
      <c r="J63" s="26">
        <f t="shared" si="4"/>
        <v>0</v>
      </c>
      <c r="K63" s="30"/>
      <c r="L63" s="30"/>
      <c r="M63" s="26">
        <f t="shared" si="5"/>
        <v>0</v>
      </c>
      <c r="N63" s="30"/>
      <c r="O63" s="30"/>
      <c r="P63" s="26">
        <f t="shared" si="6"/>
        <v>0</v>
      </c>
      <c r="Q63" s="30"/>
      <c r="R63" s="30"/>
      <c r="S63" s="26">
        <f t="shared" si="7"/>
        <v>0</v>
      </c>
      <c r="T63" s="30"/>
      <c r="U63" s="30"/>
      <c r="V63" s="26">
        <f t="shared" si="10"/>
        <v>0</v>
      </c>
      <c r="W63" s="30"/>
      <c r="X63" s="30"/>
      <c r="Y63" s="26">
        <f t="shared" si="8"/>
        <v>0</v>
      </c>
      <c r="Z63" s="30"/>
      <c r="AA63" s="30"/>
      <c r="AB63" s="26">
        <f t="shared" si="11"/>
        <v>0</v>
      </c>
      <c r="AC63" s="30"/>
      <c r="AD63" s="30"/>
      <c r="AE63" s="26">
        <f t="shared" si="12"/>
        <v>0</v>
      </c>
      <c r="AF63" s="30"/>
      <c r="AG63" s="30"/>
      <c r="AH63" s="26">
        <f t="shared" si="13"/>
        <v>0</v>
      </c>
      <c r="AI63" s="28">
        <f t="shared" si="9"/>
        <v>0</v>
      </c>
    </row>
    <row r="64" spans="1:35" ht="95.25" thickBot="1" x14ac:dyDescent="0.35">
      <c r="A64" s="18">
        <v>56</v>
      </c>
      <c r="B64" s="23" t="s">
        <v>77</v>
      </c>
      <c r="C64" s="24">
        <v>253804</v>
      </c>
      <c r="D64" s="25">
        <f t="shared" si="0"/>
        <v>0</v>
      </c>
      <c r="E64" s="26">
        <f t="shared" si="1"/>
        <v>0</v>
      </c>
      <c r="F64" s="26">
        <f t="shared" si="2"/>
        <v>0</v>
      </c>
      <c r="G64" s="27">
        <f t="shared" si="3"/>
        <v>0</v>
      </c>
      <c r="H64" s="29"/>
      <c r="I64" s="30"/>
      <c r="J64" s="26">
        <f t="shared" si="4"/>
        <v>0</v>
      </c>
      <c r="K64" s="30"/>
      <c r="L64" s="30"/>
      <c r="M64" s="26">
        <f t="shared" si="5"/>
        <v>0</v>
      </c>
      <c r="N64" s="30"/>
      <c r="O64" s="30"/>
      <c r="P64" s="26">
        <f t="shared" si="6"/>
        <v>0</v>
      </c>
      <c r="Q64" s="30"/>
      <c r="R64" s="30"/>
      <c r="S64" s="26">
        <f t="shared" si="7"/>
        <v>0</v>
      </c>
      <c r="T64" s="30"/>
      <c r="U64" s="30"/>
      <c r="V64" s="26">
        <f t="shared" si="10"/>
        <v>0</v>
      </c>
      <c r="W64" s="30"/>
      <c r="X64" s="30"/>
      <c r="Y64" s="26">
        <f t="shared" si="8"/>
        <v>0</v>
      </c>
      <c r="Z64" s="30"/>
      <c r="AA64" s="30"/>
      <c r="AB64" s="26">
        <f t="shared" si="11"/>
        <v>0</v>
      </c>
      <c r="AC64" s="30"/>
      <c r="AD64" s="30"/>
      <c r="AE64" s="26">
        <f t="shared" si="12"/>
        <v>0</v>
      </c>
      <c r="AF64" s="30"/>
      <c r="AG64" s="30"/>
      <c r="AH64" s="26">
        <f t="shared" si="13"/>
        <v>0</v>
      </c>
      <c r="AI64" s="28">
        <f t="shared" si="9"/>
        <v>0</v>
      </c>
    </row>
    <row r="65" spans="1:35" ht="95.25" thickBot="1" x14ac:dyDescent="0.35">
      <c r="A65" s="18">
        <v>57</v>
      </c>
      <c r="B65" s="23" t="s">
        <v>78</v>
      </c>
      <c r="C65" s="24">
        <v>277023</v>
      </c>
      <c r="D65" s="25">
        <f t="shared" si="0"/>
        <v>0</v>
      </c>
      <c r="E65" s="26">
        <f t="shared" si="1"/>
        <v>0</v>
      </c>
      <c r="F65" s="26">
        <f t="shared" si="2"/>
        <v>0</v>
      </c>
      <c r="G65" s="27">
        <f t="shared" si="3"/>
        <v>0</v>
      </c>
      <c r="H65" s="29"/>
      <c r="I65" s="30"/>
      <c r="J65" s="26">
        <f t="shared" si="4"/>
        <v>0</v>
      </c>
      <c r="K65" s="30"/>
      <c r="L65" s="30"/>
      <c r="M65" s="26">
        <f t="shared" si="5"/>
        <v>0</v>
      </c>
      <c r="N65" s="30"/>
      <c r="O65" s="30"/>
      <c r="P65" s="26">
        <f t="shared" si="6"/>
        <v>0</v>
      </c>
      <c r="Q65" s="30"/>
      <c r="R65" s="30"/>
      <c r="S65" s="26">
        <f t="shared" si="7"/>
        <v>0</v>
      </c>
      <c r="T65" s="30"/>
      <c r="U65" s="30"/>
      <c r="V65" s="26">
        <f t="shared" si="10"/>
        <v>0</v>
      </c>
      <c r="W65" s="30"/>
      <c r="X65" s="30"/>
      <c r="Y65" s="26">
        <f t="shared" si="8"/>
        <v>0</v>
      </c>
      <c r="Z65" s="30"/>
      <c r="AA65" s="30"/>
      <c r="AB65" s="26">
        <f t="shared" si="11"/>
        <v>0</v>
      </c>
      <c r="AC65" s="30"/>
      <c r="AD65" s="30"/>
      <c r="AE65" s="26">
        <f t="shared" si="12"/>
        <v>0</v>
      </c>
      <c r="AF65" s="30"/>
      <c r="AG65" s="30"/>
      <c r="AH65" s="26">
        <f t="shared" si="13"/>
        <v>0</v>
      </c>
      <c r="AI65" s="28">
        <f t="shared" si="9"/>
        <v>0</v>
      </c>
    </row>
    <row r="66" spans="1:35" ht="79.5" thickBot="1" x14ac:dyDescent="0.35">
      <c r="A66" s="18">
        <v>58</v>
      </c>
      <c r="B66" s="23" t="s">
        <v>79</v>
      </c>
      <c r="C66" s="24">
        <v>115183</v>
      </c>
      <c r="D66" s="25">
        <f t="shared" si="0"/>
        <v>0</v>
      </c>
      <c r="E66" s="26">
        <f t="shared" si="1"/>
        <v>0</v>
      </c>
      <c r="F66" s="26">
        <f t="shared" si="2"/>
        <v>0</v>
      </c>
      <c r="G66" s="27">
        <f t="shared" si="3"/>
        <v>0</v>
      </c>
      <c r="H66" s="29"/>
      <c r="I66" s="30"/>
      <c r="J66" s="26">
        <f t="shared" si="4"/>
        <v>0</v>
      </c>
      <c r="K66" s="30"/>
      <c r="L66" s="30"/>
      <c r="M66" s="26">
        <f t="shared" si="5"/>
        <v>0</v>
      </c>
      <c r="N66" s="30"/>
      <c r="O66" s="30"/>
      <c r="P66" s="26">
        <f t="shared" si="6"/>
        <v>0</v>
      </c>
      <c r="Q66" s="30"/>
      <c r="R66" s="30"/>
      <c r="S66" s="26">
        <f t="shared" si="7"/>
        <v>0</v>
      </c>
      <c r="T66" s="30"/>
      <c r="U66" s="30"/>
      <c r="V66" s="26">
        <f t="shared" si="10"/>
        <v>0</v>
      </c>
      <c r="W66" s="30"/>
      <c r="X66" s="30"/>
      <c r="Y66" s="26">
        <f t="shared" si="8"/>
        <v>0</v>
      </c>
      <c r="Z66" s="30"/>
      <c r="AA66" s="30"/>
      <c r="AB66" s="26">
        <f t="shared" si="11"/>
        <v>0</v>
      </c>
      <c r="AC66" s="30"/>
      <c r="AD66" s="30"/>
      <c r="AE66" s="26">
        <f t="shared" si="12"/>
        <v>0</v>
      </c>
      <c r="AF66" s="30"/>
      <c r="AG66" s="30"/>
      <c r="AH66" s="26">
        <f t="shared" si="13"/>
        <v>0</v>
      </c>
      <c r="AI66" s="28">
        <f t="shared" si="9"/>
        <v>0</v>
      </c>
    </row>
    <row r="67" spans="1:35" ht="95.25" thickBot="1" x14ac:dyDescent="0.35">
      <c r="A67" s="18">
        <v>59</v>
      </c>
      <c r="B67" s="23" t="s">
        <v>80</v>
      </c>
      <c r="C67" s="24">
        <v>253804</v>
      </c>
      <c r="D67" s="25">
        <f t="shared" si="0"/>
        <v>0</v>
      </c>
      <c r="E67" s="26">
        <f t="shared" si="1"/>
        <v>0</v>
      </c>
      <c r="F67" s="26">
        <f t="shared" si="2"/>
        <v>0</v>
      </c>
      <c r="G67" s="27">
        <f t="shared" si="3"/>
        <v>0</v>
      </c>
      <c r="H67" s="29"/>
      <c r="I67" s="30"/>
      <c r="J67" s="26">
        <f t="shared" si="4"/>
        <v>0</v>
      </c>
      <c r="K67" s="30"/>
      <c r="L67" s="30"/>
      <c r="M67" s="26">
        <f t="shared" si="5"/>
        <v>0</v>
      </c>
      <c r="N67" s="30"/>
      <c r="O67" s="30"/>
      <c r="P67" s="26">
        <f t="shared" si="6"/>
        <v>0</v>
      </c>
      <c r="Q67" s="30"/>
      <c r="R67" s="30"/>
      <c r="S67" s="26">
        <f t="shared" si="7"/>
        <v>0</v>
      </c>
      <c r="T67" s="30"/>
      <c r="U67" s="30"/>
      <c r="V67" s="26">
        <f t="shared" si="10"/>
        <v>0</v>
      </c>
      <c r="W67" s="30"/>
      <c r="X67" s="30"/>
      <c r="Y67" s="26">
        <f t="shared" si="8"/>
        <v>0</v>
      </c>
      <c r="Z67" s="30"/>
      <c r="AA67" s="30"/>
      <c r="AB67" s="26">
        <f t="shared" si="11"/>
        <v>0</v>
      </c>
      <c r="AC67" s="30"/>
      <c r="AD67" s="30"/>
      <c r="AE67" s="26">
        <f t="shared" si="12"/>
        <v>0</v>
      </c>
      <c r="AF67" s="30"/>
      <c r="AG67" s="30"/>
      <c r="AH67" s="26">
        <f t="shared" si="13"/>
        <v>0</v>
      </c>
      <c r="AI67" s="28">
        <f t="shared" si="9"/>
        <v>0</v>
      </c>
    </row>
    <row r="68" spans="1:35" ht="95.25" thickBot="1" x14ac:dyDescent="0.35">
      <c r="A68" s="18">
        <v>60</v>
      </c>
      <c r="B68" s="23" t="s">
        <v>81</v>
      </c>
      <c r="C68" s="24">
        <v>277023</v>
      </c>
      <c r="D68" s="25">
        <f t="shared" si="0"/>
        <v>0</v>
      </c>
      <c r="E68" s="26">
        <f t="shared" si="1"/>
        <v>0</v>
      </c>
      <c r="F68" s="26">
        <f t="shared" si="2"/>
        <v>0</v>
      </c>
      <c r="G68" s="27">
        <f t="shared" si="3"/>
        <v>0</v>
      </c>
      <c r="H68" s="29"/>
      <c r="I68" s="30"/>
      <c r="J68" s="26">
        <f t="shared" si="4"/>
        <v>0</v>
      </c>
      <c r="K68" s="30"/>
      <c r="L68" s="30"/>
      <c r="M68" s="26">
        <f t="shared" si="5"/>
        <v>0</v>
      </c>
      <c r="N68" s="30"/>
      <c r="O68" s="30"/>
      <c r="P68" s="26">
        <f t="shared" si="6"/>
        <v>0</v>
      </c>
      <c r="Q68" s="30"/>
      <c r="R68" s="30"/>
      <c r="S68" s="26">
        <f t="shared" si="7"/>
        <v>0</v>
      </c>
      <c r="T68" s="30"/>
      <c r="U68" s="30"/>
      <c r="V68" s="26">
        <f t="shared" si="10"/>
        <v>0</v>
      </c>
      <c r="W68" s="30"/>
      <c r="X68" s="30"/>
      <c r="Y68" s="26">
        <f t="shared" si="8"/>
        <v>0</v>
      </c>
      <c r="Z68" s="30"/>
      <c r="AA68" s="30"/>
      <c r="AB68" s="26">
        <f t="shared" si="11"/>
        <v>0</v>
      </c>
      <c r="AC68" s="30"/>
      <c r="AD68" s="30"/>
      <c r="AE68" s="26">
        <f t="shared" si="12"/>
        <v>0</v>
      </c>
      <c r="AF68" s="30"/>
      <c r="AG68" s="30"/>
      <c r="AH68" s="26">
        <f t="shared" si="13"/>
        <v>0</v>
      </c>
      <c r="AI68" s="28">
        <f t="shared" si="9"/>
        <v>0</v>
      </c>
    </row>
    <row r="69" spans="1:35" ht="63.75" thickBot="1" x14ac:dyDescent="0.35">
      <c r="A69" s="18">
        <v>61</v>
      </c>
      <c r="B69" s="23" t="s">
        <v>82</v>
      </c>
      <c r="C69" s="24">
        <v>494661</v>
      </c>
      <c r="D69" s="25">
        <f t="shared" si="0"/>
        <v>0</v>
      </c>
      <c r="E69" s="26">
        <f t="shared" si="1"/>
        <v>0</v>
      </c>
      <c r="F69" s="26">
        <f t="shared" si="2"/>
        <v>0</v>
      </c>
      <c r="G69" s="27">
        <f t="shared" si="3"/>
        <v>0</v>
      </c>
      <c r="H69" s="29"/>
      <c r="I69" s="30"/>
      <c r="J69" s="26">
        <f t="shared" si="4"/>
        <v>0</v>
      </c>
      <c r="K69" s="30"/>
      <c r="L69" s="30"/>
      <c r="M69" s="26">
        <f t="shared" si="5"/>
        <v>0</v>
      </c>
      <c r="N69" s="30"/>
      <c r="O69" s="30"/>
      <c r="P69" s="26">
        <f t="shared" si="6"/>
        <v>0</v>
      </c>
      <c r="Q69" s="30"/>
      <c r="R69" s="30"/>
      <c r="S69" s="26">
        <f t="shared" si="7"/>
        <v>0</v>
      </c>
      <c r="T69" s="30"/>
      <c r="U69" s="30"/>
      <c r="V69" s="26">
        <f t="shared" si="10"/>
        <v>0</v>
      </c>
      <c r="W69" s="30"/>
      <c r="X69" s="30"/>
      <c r="Y69" s="26">
        <f t="shared" si="8"/>
        <v>0</v>
      </c>
      <c r="Z69" s="30"/>
      <c r="AA69" s="30"/>
      <c r="AB69" s="26">
        <f t="shared" si="11"/>
        <v>0</v>
      </c>
      <c r="AC69" s="30"/>
      <c r="AD69" s="30"/>
      <c r="AE69" s="26">
        <f t="shared" si="12"/>
        <v>0</v>
      </c>
      <c r="AF69" s="30"/>
      <c r="AG69" s="30"/>
      <c r="AH69" s="26">
        <f t="shared" si="13"/>
        <v>0</v>
      </c>
      <c r="AI69" s="28">
        <f t="shared" si="9"/>
        <v>0</v>
      </c>
    </row>
    <row r="70" spans="1:35" ht="63.75" thickBot="1" x14ac:dyDescent="0.35">
      <c r="A70" s="18">
        <v>62</v>
      </c>
      <c r="B70" s="23" t="s">
        <v>83</v>
      </c>
      <c r="C70" s="24">
        <v>413148</v>
      </c>
      <c r="D70" s="25">
        <f t="shared" si="0"/>
        <v>0</v>
      </c>
      <c r="E70" s="26">
        <f t="shared" si="1"/>
        <v>0</v>
      </c>
      <c r="F70" s="26">
        <f t="shared" si="2"/>
        <v>0</v>
      </c>
      <c r="G70" s="27">
        <f t="shared" si="3"/>
        <v>0</v>
      </c>
      <c r="H70" s="29"/>
      <c r="I70" s="30"/>
      <c r="J70" s="26">
        <f t="shared" si="4"/>
        <v>0</v>
      </c>
      <c r="K70" s="30"/>
      <c r="L70" s="30"/>
      <c r="M70" s="26">
        <f t="shared" si="5"/>
        <v>0</v>
      </c>
      <c r="N70" s="30"/>
      <c r="O70" s="30"/>
      <c r="P70" s="26">
        <f t="shared" si="6"/>
        <v>0</v>
      </c>
      <c r="Q70" s="30"/>
      <c r="R70" s="30"/>
      <c r="S70" s="26">
        <f t="shared" si="7"/>
        <v>0</v>
      </c>
      <c r="T70" s="30"/>
      <c r="U70" s="30"/>
      <c r="V70" s="26">
        <f t="shared" si="10"/>
        <v>0</v>
      </c>
      <c r="W70" s="30"/>
      <c r="X70" s="30"/>
      <c r="Y70" s="26">
        <f t="shared" si="8"/>
        <v>0</v>
      </c>
      <c r="Z70" s="30"/>
      <c r="AA70" s="30"/>
      <c r="AB70" s="26">
        <f t="shared" si="11"/>
        <v>0</v>
      </c>
      <c r="AC70" s="30"/>
      <c r="AD70" s="30"/>
      <c r="AE70" s="26">
        <f t="shared" si="12"/>
        <v>0</v>
      </c>
      <c r="AF70" s="30"/>
      <c r="AG70" s="30"/>
      <c r="AH70" s="26">
        <f t="shared" si="13"/>
        <v>0</v>
      </c>
      <c r="AI70" s="28">
        <f t="shared" si="9"/>
        <v>0</v>
      </c>
    </row>
    <row r="71" spans="1:35" ht="63.75" thickBot="1" x14ac:dyDescent="0.35">
      <c r="A71" s="18">
        <v>63</v>
      </c>
      <c r="B71" s="23" t="s">
        <v>84</v>
      </c>
      <c r="C71" s="24">
        <v>311636</v>
      </c>
      <c r="D71" s="25">
        <f t="shared" si="0"/>
        <v>0</v>
      </c>
      <c r="E71" s="26">
        <f t="shared" si="1"/>
        <v>0</v>
      </c>
      <c r="F71" s="26">
        <f t="shared" si="2"/>
        <v>0</v>
      </c>
      <c r="G71" s="27">
        <f t="shared" si="3"/>
        <v>0</v>
      </c>
      <c r="H71" s="29"/>
      <c r="I71" s="30"/>
      <c r="J71" s="26">
        <f t="shared" si="4"/>
        <v>0</v>
      </c>
      <c r="K71" s="30"/>
      <c r="L71" s="30"/>
      <c r="M71" s="26">
        <f t="shared" si="5"/>
        <v>0</v>
      </c>
      <c r="N71" s="30"/>
      <c r="O71" s="30"/>
      <c r="P71" s="26">
        <f t="shared" si="6"/>
        <v>0</v>
      </c>
      <c r="Q71" s="30"/>
      <c r="R71" s="30"/>
      <c r="S71" s="26">
        <f t="shared" si="7"/>
        <v>0</v>
      </c>
      <c r="T71" s="30"/>
      <c r="U71" s="30"/>
      <c r="V71" s="26">
        <f t="shared" si="10"/>
        <v>0</v>
      </c>
      <c r="W71" s="30"/>
      <c r="X71" s="30"/>
      <c r="Y71" s="26">
        <f t="shared" si="8"/>
        <v>0</v>
      </c>
      <c r="Z71" s="30"/>
      <c r="AA71" s="30"/>
      <c r="AB71" s="26">
        <f t="shared" si="11"/>
        <v>0</v>
      </c>
      <c r="AC71" s="30"/>
      <c r="AD71" s="30"/>
      <c r="AE71" s="26">
        <f t="shared" si="12"/>
        <v>0</v>
      </c>
      <c r="AF71" s="30"/>
      <c r="AG71" s="30"/>
      <c r="AH71" s="26">
        <f t="shared" si="13"/>
        <v>0</v>
      </c>
      <c r="AI71" s="28">
        <f t="shared" si="9"/>
        <v>0</v>
      </c>
    </row>
    <row r="72" spans="1:35" ht="63.75" thickBot="1" x14ac:dyDescent="0.35">
      <c r="A72" s="18">
        <v>64</v>
      </c>
      <c r="B72" s="23" t="s">
        <v>85</v>
      </c>
      <c r="C72" s="24">
        <v>277968</v>
      </c>
      <c r="D72" s="25">
        <f t="shared" si="0"/>
        <v>0</v>
      </c>
      <c r="E72" s="26">
        <f t="shared" si="1"/>
        <v>0</v>
      </c>
      <c r="F72" s="26">
        <f t="shared" si="2"/>
        <v>0</v>
      </c>
      <c r="G72" s="27">
        <f t="shared" si="3"/>
        <v>0</v>
      </c>
      <c r="H72" s="29"/>
      <c r="I72" s="30"/>
      <c r="J72" s="26">
        <f t="shared" si="4"/>
        <v>0</v>
      </c>
      <c r="K72" s="30"/>
      <c r="L72" s="30"/>
      <c r="M72" s="26">
        <f t="shared" si="5"/>
        <v>0</v>
      </c>
      <c r="N72" s="30"/>
      <c r="O72" s="30"/>
      <c r="P72" s="26">
        <f t="shared" si="6"/>
        <v>0</v>
      </c>
      <c r="Q72" s="30"/>
      <c r="R72" s="30"/>
      <c r="S72" s="26">
        <f t="shared" si="7"/>
        <v>0</v>
      </c>
      <c r="T72" s="30"/>
      <c r="U72" s="30"/>
      <c r="V72" s="26">
        <f t="shared" si="10"/>
        <v>0</v>
      </c>
      <c r="W72" s="30"/>
      <c r="X72" s="30"/>
      <c r="Y72" s="26">
        <f t="shared" si="8"/>
        <v>0</v>
      </c>
      <c r="Z72" s="30"/>
      <c r="AA72" s="30"/>
      <c r="AB72" s="26">
        <f t="shared" si="11"/>
        <v>0</v>
      </c>
      <c r="AC72" s="30"/>
      <c r="AD72" s="30"/>
      <c r="AE72" s="26">
        <f t="shared" si="12"/>
        <v>0</v>
      </c>
      <c r="AF72" s="30"/>
      <c r="AG72" s="30"/>
      <c r="AH72" s="26">
        <f t="shared" si="13"/>
        <v>0</v>
      </c>
      <c r="AI72" s="28">
        <f t="shared" si="9"/>
        <v>0</v>
      </c>
    </row>
    <row r="73" spans="1:35" ht="63.75" thickBot="1" x14ac:dyDescent="0.35">
      <c r="A73" s="18">
        <v>65</v>
      </c>
      <c r="B73" s="23" t="s">
        <v>86</v>
      </c>
      <c r="C73" s="24">
        <v>153371</v>
      </c>
      <c r="D73" s="25">
        <f t="shared" si="0"/>
        <v>0</v>
      </c>
      <c r="E73" s="26">
        <f t="shared" si="1"/>
        <v>0</v>
      </c>
      <c r="F73" s="26">
        <f t="shared" si="2"/>
        <v>0</v>
      </c>
      <c r="G73" s="27">
        <f t="shared" si="3"/>
        <v>0</v>
      </c>
      <c r="H73" s="29"/>
      <c r="I73" s="30"/>
      <c r="J73" s="26">
        <f t="shared" si="4"/>
        <v>0</v>
      </c>
      <c r="K73" s="30"/>
      <c r="L73" s="30"/>
      <c r="M73" s="26">
        <f t="shared" si="5"/>
        <v>0</v>
      </c>
      <c r="N73" s="30"/>
      <c r="O73" s="30"/>
      <c r="P73" s="26">
        <f t="shared" si="6"/>
        <v>0</v>
      </c>
      <c r="Q73" s="30"/>
      <c r="R73" s="30"/>
      <c r="S73" s="26">
        <f t="shared" si="7"/>
        <v>0</v>
      </c>
      <c r="T73" s="30"/>
      <c r="U73" s="30"/>
      <c r="V73" s="26">
        <f t="shared" si="10"/>
        <v>0</v>
      </c>
      <c r="W73" s="30"/>
      <c r="X73" s="30"/>
      <c r="Y73" s="26">
        <f t="shared" si="8"/>
        <v>0</v>
      </c>
      <c r="Z73" s="30"/>
      <c r="AA73" s="30"/>
      <c r="AB73" s="26">
        <f t="shared" si="11"/>
        <v>0</v>
      </c>
      <c r="AC73" s="30"/>
      <c r="AD73" s="30"/>
      <c r="AE73" s="26">
        <f t="shared" si="12"/>
        <v>0</v>
      </c>
      <c r="AF73" s="30"/>
      <c r="AG73" s="30"/>
      <c r="AH73" s="26">
        <f t="shared" si="13"/>
        <v>0</v>
      </c>
      <c r="AI73" s="28">
        <f t="shared" si="9"/>
        <v>0</v>
      </c>
    </row>
    <row r="74" spans="1:35" ht="48" thickBot="1" x14ac:dyDescent="0.35">
      <c r="A74" s="18">
        <v>66</v>
      </c>
      <c r="B74" s="23" t="s">
        <v>65</v>
      </c>
      <c r="C74" s="24">
        <v>89743</v>
      </c>
      <c r="D74" s="25">
        <f t="shared" ref="D74:D78" si="14">ROUND((E74*2+F74)/3,0)</f>
        <v>0</v>
      </c>
      <c r="E74" s="26">
        <f t="shared" ref="E74:E78" si="15">H74+K74+N74+Q74+T74+W74+Z74+AC74+AF74</f>
        <v>0</v>
      </c>
      <c r="F74" s="26">
        <f t="shared" ref="F74:F78" si="16">I74+L74+O74+R74+U74++X74+AA74+AD74+AG74</f>
        <v>0</v>
      </c>
      <c r="G74" s="27">
        <f t="shared" ref="G74:G78" si="17">J74+M74+P74+S74+V74+Y74+AB74+AE74+AH74</f>
        <v>0</v>
      </c>
      <c r="H74" s="29"/>
      <c r="I74" s="30"/>
      <c r="J74" s="26">
        <f t="shared" ref="J74:J80" si="18">ROUND((H74*2+I74)/3*C74/1000,1)</f>
        <v>0</v>
      </c>
      <c r="K74" s="30"/>
      <c r="L74" s="30"/>
      <c r="M74" s="26">
        <f t="shared" ref="M74:M80" si="19">ROUND((K74*2+L74)/3*C74/1000,1)</f>
        <v>0</v>
      </c>
      <c r="N74" s="30"/>
      <c r="O74" s="30"/>
      <c r="P74" s="26">
        <f t="shared" ref="P74:P80" si="20">ROUND((N74*2+O74)/3*C74/1000,1)</f>
        <v>0</v>
      </c>
      <c r="Q74" s="30"/>
      <c r="R74" s="30"/>
      <c r="S74" s="26">
        <f t="shared" ref="S74:S80" si="21">ROUND((Q74*2+R74)/3*C74/1000,1)</f>
        <v>0</v>
      </c>
      <c r="T74" s="30"/>
      <c r="U74" s="30"/>
      <c r="V74" s="26">
        <f t="shared" si="10"/>
        <v>0</v>
      </c>
      <c r="W74" s="30"/>
      <c r="X74" s="30"/>
      <c r="Y74" s="26">
        <f t="shared" ref="Y74:Y80" si="22">ROUND((W74*2+X74)/3*C74/1000,1)</f>
        <v>0</v>
      </c>
      <c r="Z74" s="30"/>
      <c r="AA74" s="30"/>
      <c r="AB74" s="26">
        <f t="shared" si="11"/>
        <v>0</v>
      </c>
      <c r="AC74" s="30"/>
      <c r="AD74" s="30"/>
      <c r="AE74" s="26">
        <f t="shared" si="12"/>
        <v>0</v>
      </c>
      <c r="AF74" s="30"/>
      <c r="AG74" s="30"/>
      <c r="AH74" s="26">
        <f t="shared" si="13"/>
        <v>0</v>
      </c>
      <c r="AI74" s="28">
        <f t="shared" ref="AI74:AI103" si="23">E74-I74-L74-O74-R74-U74-X74-AA74-AD74-AG74</f>
        <v>0</v>
      </c>
    </row>
    <row r="75" spans="1:35" ht="48" thickBot="1" x14ac:dyDescent="0.35">
      <c r="A75" s="18">
        <v>67</v>
      </c>
      <c r="B75" s="23" t="s">
        <v>87</v>
      </c>
      <c r="C75" s="24">
        <v>701408</v>
      </c>
      <c r="D75" s="25">
        <f t="shared" si="14"/>
        <v>42</v>
      </c>
      <c r="E75" s="26">
        <f t="shared" si="15"/>
        <v>42</v>
      </c>
      <c r="F75" s="26">
        <f t="shared" si="16"/>
        <v>41</v>
      </c>
      <c r="G75" s="27">
        <f t="shared" si="17"/>
        <v>28991.4</v>
      </c>
      <c r="H75" s="29">
        <v>4</v>
      </c>
      <c r="I75" s="30">
        <v>4</v>
      </c>
      <c r="J75" s="26">
        <f t="shared" si="18"/>
        <v>2805.6</v>
      </c>
      <c r="K75" s="30">
        <v>12</v>
      </c>
      <c r="L75" s="30">
        <v>12</v>
      </c>
      <c r="M75" s="26">
        <f t="shared" si="19"/>
        <v>8416.9</v>
      </c>
      <c r="N75" s="30">
        <v>6</v>
      </c>
      <c r="O75" s="30">
        <v>6</v>
      </c>
      <c r="P75" s="26">
        <f t="shared" si="20"/>
        <v>4208.3999999999996</v>
      </c>
      <c r="Q75" s="41">
        <v>8</v>
      </c>
      <c r="R75" s="41">
        <v>7</v>
      </c>
      <c r="S75" s="42">
        <f>ROUND((Q75*4+R75*8)/12*C75/1000,1)</f>
        <v>5143.7</v>
      </c>
      <c r="T75" s="30">
        <v>5</v>
      </c>
      <c r="U75" s="30">
        <v>5</v>
      </c>
      <c r="V75" s="26">
        <f t="shared" ref="V75:V80" si="24">ROUND((T75*2+U75)/3*C75/1000,1)</f>
        <v>3507</v>
      </c>
      <c r="W75" s="30">
        <v>3</v>
      </c>
      <c r="X75" s="30">
        <v>3</v>
      </c>
      <c r="Y75" s="26">
        <f t="shared" si="22"/>
        <v>2104.1999999999998</v>
      </c>
      <c r="Z75" s="30">
        <v>1</v>
      </c>
      <c r="AA75" s="30">
        <v>1</v>
      </c>
      <c r="AB75" s="26">
        <f t="shared" ref="AB75:AB80" si="25">ROUND((Z75*2+AA75)/3*C75/1000,1)</f>
        <v>701.4</v>
      </c>
      <c r="AC75" s="30">
        <v>1</v>
      </c>
      <c r="AD75" s="30">
        <v>1</v>
      </c>
      <c r="AE75" s="26">
        <f t="shared" ref="AE75:AE80" si="26">ROUND((AC75*2+AD75)/3*C75/1000,1)</f>
        <v>701.4</v>
      </c>
      <c r="AF75" s="30">
        <v>2</v>
      </c>
      <c r="AG75" s="30">
        <v>2</v>
      </c>
      <c r="AH75" s="26">
        <f t="shared" ref="AH75:AH80" si="27">ROUND((AF75*2+AG75)/3*C75/1000,1)</f>
        <v>1402.8</v>
      </c>
      <c r="AI75" s="28">
        <f t="shared" si="23"/>
        <v>1</v>
      </c>
    </row>
    <row r="76" spans="1:35" ht="48" thickBot="1" x14ac:dyDescent="0.35">
      <c r="A76" s="18">
        <v>68</v>
      </c>
      <c r="B76" s="23" t="s">
        <v>88</v>
      </c>
      <c r="C76" s="24">
        <v>26456</v>
      </c>
      <c r="D76" s="25">
        <f t="shared" si="14"/>
        <v>0</v>
      </c>
      <c r="E76" s="26">
        <f t="shared" si="15"/>
        <v>0</v>
      </c>
      <c r="F76" s="26">
        <f t="shared" si="16"/>
        <v>0</v>
      </c>
      <c r="G76" s="27">
        <f t="shared" si="17"/>
        <v>0</v>
      </c>
      <c r="H76" s="29"/>
      <c r="I76" s="30"/>
      <c r="J76" s="26">
        <f t="shared" si="18"/>
        <v>0</v>
      </c>
      <c r="K76" s="30"/>
      <c r="L76" s="30"/>
      <c r="M76" s="26">
        <f t="shared" si="19"/>
        <v>0</v>
      </c>
      <c r="N76" s="30"/>
      <c r="O76" s="30"/>
      <c r="P76" s="26">
        <f t="shared" si="20"/>
        <v>0</v>
      </c>
      <c r="Q76" s="30"/>
      <c r="R76" s="30"/>
      <c r="S76" s="26">
        <f t="shared" si="21"/>
        <v>0</v>
      </c>
      <c r="T76" s="30"/>
      <c r="U76" s="30"/>
      <c r="V76" s="26">
        <f t="shared" si="24"/>
        <v>0</v>
      </c>
      <c r="W76" s="30"/>
      <c r="X76" s="30"/>
      <c r="Y76" s="26">
        <f t="shared" si="22"/>
        <v>0</v>
      </c>
      <c r="Z76" s="30"/>
      <c r="AA76" s="30"/>
      <c r="AB76" s="26">
        <f t="shared" si="25"/>
        <v>0</v>
      </c>
      <c r="AC76" s="30"/>
      <c r="AD76" s="30"/>
      <c r="AE76" s="26">
        <f t="shared" si="26"/>
        <v>0</v>
      </c>
      <c r="AF76" s="30"/>
      <c r="AG76" s="30"/>
      <c r="AH76" s="26">
        <f t="shared" si="27"/>
        <v>0</v>
      </c>
      <c r="AI76" s="28">
        <f t="shared" si="23"/>
        <v>0</v>
      </c>
    </row>
    <row r="77" spans="1:35" ht="48" thickBot="1" x14ac:dyDescent="0.35">
      <c r="A77" s="18">
        <v>69</v>
      </c>
      <c r="B77" s="23" t="s">
        <v>89</v>
      </c>
      <c r="C77" s="24">
        <v>321884</v>
      </c>
      <c r="D77" s="25">
        <f t="shared" si="14"/>
        <v>3</v>
      </c>
      <c r="E77" s="26">
        <f t="shared" si="15"/>
        <v>3</v>
      </c>
      <c r="F77" s="26">
        <f t="shared" si="16"/>
        <v>3</v>
      </c>
      <c r="G77" s="27">
        <f t="shared" si="17"/>
        <v>965.69999999999993</v>
      </c>
      <c r="H77" s="29"/>
      <c r="I77" s="30"/>
      <c r="J77" s="26">
        <f t="shared" si="18"/>
        <v>0</v>
      </c>
      <c r="K77" s="30">
        <v>1</v>
      </c>
      <c r="L77" s="30">
        <v>1</v>
      </c>
      <c r="M77" s="26">
        <f t="shared" si="19"/>
        <v>321.89999999999998</v>
      </c>
      <c r="N77" s="30">
        <v>1</v>
      </c>
      <c r="O77" s="30">
        <v>1</v>
      </c>
      <c r="P77" s="26">
        <f t="shared" si="20"/>
        <v>321.89999999999998</v>
      </c>
      <c r="Q77" s="30"/>
      <c r="R77" s="30"/>
      <c r="S77" s="26">
        <f t="shared" si="21"/>
        <v>0</v>
      </c>
      <c r="T77" s="30"/>
      <c r="U77" s="30"/>
      <c r="V77" s="26">
        <f t="shared" si="24"/>
        <v>0</v>
      </c>
      <c r="W77" s="30"/>
      <c r="X77" s="30"/>
      <c r="Y77" s="26">
        <f t="shared" si="22"/>
        <v>0</v>
      </c>
      <c r="Z77" s="30"/>
      <c r="AA77" s="30"/>
      <c r="AB77" s="26">
        <f t="shared" si="25"/>
        <v>0</v>
      </c>
      <c r="AC77" s="30"/>
      <c r="AD77" s="30"/>
      <c r="AE77" s="26">
        <f t="shared" si="26"/>
        <v>0</v>
      </c>
      <c r="AF77" s="30">
        <v>1</v>
      </c>
      <c r="AG77" s="30">
        <v>1</v>
      </c>
      <c r="AH77" s="26">
        <f t="shared" si="27"/>
        <v>321.89999999999998</v>
      </c>
      <c r="AI77" s="28">
        <f t="shared" si="23"/>
        <v>0</v>
      </c>
    </row>
    <row r="78" spans="1:35" ht="47.25" x14ac:dyDescent="0.3">
      <c r="A78" s="43">
        <v>70</v>
      </c>
      <c r="B78" s="44" t="s">
        <v>90</v>
      </c>
      <c r="C78" s="24">
        <v>23922</v>
      </c>
      <c r="D78" s="25">
        <f t="shared" si="14"/>
        <v>0</v>
      </c>
      <c r="E78" s="26">
        <f t="shared" si="15"/>
        <v>0</v>
      </c>
      <c r="F78" s="26">
        <f t="shared" si="16"/>
        <v>0</v>
      </c>
      <c r="G78" s="27">
        <f t="shared" si="17"/>
        <v>0</v>
      </c>
      <c r="H78" s="29"/>
      <c r="I78" s="30"/>
      <c r="J78" s="26">
        <f t="shared" si="18"/>
        <v>0</v>
      </c>
      <c r="K78" s="30"/>
      <c r="L78" s="30"/>
      <c r="M78" s="26">
        <f t="shared" si="19"/>
        <v>0</v>
      </c>
      <c r="N78" s="30"/>
      <c r="O78" s="30"/>
      <c r="P78" s="26">
        <f t="shared" si="20"/>
        <v>0</v>
      </c>
      <c r="Q78" s="30"/>
      <c r="R78" s="30"/>
      <c r="S78" s="26">
        <f t="shared" si="21"/>
        <v>0</v>
      </c>
      <c r="T78" s="30"/>
      <c r="U78" s="30"/>
      <c r="V78" s="26">
        <f t="shared" si="24"/>
        <v>0</v>
      </c>
      <c r="W78" s="30"/>
      <c r="X78" s="30"/>
      <c r="Y78" s="26">
        <f t="shared" si="22"/>
        <v>0</v>
      </c>
      <c r="Z78" s="30"/>
      <c r="AA78" s="30"/>
      <c r="AB78" s="26">
        <f t="shared" si="25"/>
        <v>0</v>
      </c>
      <c r="AC78" s="30"/>
      <c r="AD78" s="30"/>
      <c r="AE78" s="26">
        <f t="shared" si="26"/>
        <v>0</v>
      </c>
      <c r="AF78" s="30"/>
      <c r="AG78" s="30"/>
      <c r="AH78" s="26">
        <f t="shared" si="27"/>
        <v>0</v>
      </c>
      <c r="AI78" s="28">
        <f t="shared" si="23"/>
        <v>0</v>
      </c>
    </row>
    <row r="79" spans="1:35" ht="33.6" customHeight="1" x14ac:dyDescent="0.3">
      <c r="A79" s="21">
        <v>71</v>
      </c>
      <c r="B79" s="45" t="s">
        <v>91</v>
      </c>
      <c r="C79" s="49">
        <v>170682</v>
      </c>
      <c r="D79" s="50">
        <f>ROUND((E79*2+F79)/3,0)</f>
        <v>0</v>
      </c>
      <c r="E79" s="51">
        <f>H79+K79+N79+Q79+T79+W79+Z79+AC79+AF79</f>
        <v>0</v>
      </c>
      <c r="F79" s="51">
        <f>I79+L79+O79+R79+U79++X79+AA79+AD79+AG79</f>
        <v>0</v>
      </c>
      <c r="G79" s="52">
        <f>J79+M79+P79+S79+V79+Y79+AB79+AE79+AH79</f>
        <v>0</v>
      </c>
      <c r="H79" s="53"/>
      <c r="I79" s="54"/>
      <c r="J79" s="26">
        <f t="shared" si="18"/>
        <v>0</v>
      </c>
      <c r="K79" s="54"/>
      <c r="L79" s="54"/>
      <c r="M79" s="26">
        <f t="shared" si="19"/>
        <v>0</v>
      </c>
      <c r="N79" s="54"/>
      <c r="O79" s="54"/>
      <c r="P79" s="26">
        <f t="shared" si="20"/>
        <v>0</v>
      </c>
      <c r="Q79" s="54"/>
      <c r="R79" s="54"/>
      <c r="S79" s="26">
        <f t="shared" si="21"/>
        <v>0</v>
      </c>
      <c r="T79" s="54"/>
      <c r="U79" s="54"/>
      <c r="V79" s="26">
        <f t="shared" si="24"/>
        <v>0</v>
      </c>
      <c r="W79" s="54"/>
      <c r="X79" s="54"/>
      <c r="Y79" s="26">
        <f t="shared" si="22"/>
        <v>0</v>
      </c>
      <c r="Z79" s="54"/>
      <c r="AA79" s="54"/>
      <c r="AB79" s="26">
        <f t="shared" si="25"/>
        <v>0</v>
      </c>
      <c r="AC79" s="54"/>
      <c r="AD79" s="54"/>
      <c r="AE79" s="26">
        <f t="shared" si="26"/>
        <v>0</v>
      </c>
      <c r="AF79" s="54"/>
      <c r="AG79" s="54"/>
      <c r="AH79" s="26">
        <f t="shared" si="27"/>
        <v>0</v>
      </c>
      <c r="AI79" s="28">
        <f t="shared" si="23"/>
        <v>0</v>
      </c>
    </row>
    <row r="80" spans="1:35" ht="33.6" customHeight="1" x14ac:dyDescent="0.3">
      <c r="A80" s="21">
        <v>72</v>
      </c>
      <c r="B80" s="45" t="s">
        <v>92</v>
      </c>
      <c r="C80" s="49">
        <v>96055</v>
      </c>
      <c r="D80" s="50">
        <f>ROUND((E80*2+F80)/3,0)</f>
        <v>498</v>
      </c>
      <c r="E80" s="51">
        <f>H80+K80+N80+Q80+T80+W80+Z80+AC80+AF80</f>
        <v>498</v>
      </c>
      <c r="F80" s="51">
        <f>I80+L80+O80+R80+U80++X80+AA80+AD80+AG80</f>
        <v>498</v>
      </c>
      <c r="G80" s="52">
        <f>J80+M80+P80+S80+V80+Y80+AB80+AE80+AH80</f>
        <v>47835.400000000009</v>
      </c>
      <c r="H80" s="53">
        <v>14</v>
      </c>
      <c r="I80" s="54">
        <v>14</v>
      </c>
      <c r="J80" s="26">
        <f t="shared" si="18"/>
        <v>1344.8</v>
      </c>
      <c r="K80" s="54">
        <v>45</v>
      </c>
      <c r="L80" s="54">
        <v>45</v>
      </c>
      <c r="M80" s="26">
        <f t="shared" si="19"/>
        <v>4322.5</v>
      </c>
      <c r="N80" s="54">
        <v>139</v>
      </c>
      <c r="O80" s="54">
        <v>139</v>
      </c>
      <c r="P80" s="26">
        <f t="shared" si="20"/>
        <v>13351.6</v>
      </c>
      <c r="Q80" s="54"/>
      <c r="R80" s="54"/>
      <c r="S80" s="26">
        <f t="shared" si="21"/>
        <v>0</v>
      </c>
      <c r="T80" s="54">
        <v>168</v>
      </c>
      <c r="U80" s="54">
        <v>168</v>
      </c>
      <c r="V80" s="26">
        <f t="shared" si="24"/>
        <v>16137.2</v>
      </c>
      <c r="W80" s="54"/>
      <c r="X80" s="54"/>
      <c r="Y80" s="26">
        <f t="shared" si="22"/>
        <v>0</v>
      </c>
      <c r="Z80" s="54"/>
      <c r="AA80" s="54"/>
      <c r="AB80" s="26">
        <f t="shared" si="25"/>
        <v>0</v>
      </c>
      <c r="AC80" s="54"/>
      <c r="AD80" s="54"/>
      <c r="AE80" s="26">
        <f t="shared" si="26"/>
        <v>0</v>
      </c>
      <c r="AF80" s="54">
        <v>132</v>
      </c>
      <c r="AG80" s="54">
        <v>132</v>
      </c>
      <c r="AH80" s="26">
        <f t="shared" si="27"/>
        <v>12679.3</v>
      </c>
      <c r="AI80" s="28">
        <f t="shared" si="23"/>
        <v>0</v>
      </c>
    </row>
    <row r="81" spans="1:35" s="58" customFormat="1" ht="43.9" customHeight="1" x14ac:dyDescent="0.3">
      <c r="A81" s="55"/>
      <c r="B81" s="56" t="s">
        <v>93</v>
      </c>
      <c r="C81" s="57"/>
      <c r="D81" s="57">
        <f>SUM(D9:D80)-D78</f>
        <v>7892</v>
      </c>
      <c r="E81" s="57">
        <f t="shared" ref="E81:AH81" si="28">SUM(E9:E80)-E78</f>
        <v>7893</v>
      </c>
      <c r="F81" s="57">
        <f t="shared" si="28"/>
        <v>7890</v>
      </c>
      <c r="G81" s="57">
        <f t="shared" si="28"/>
        <v>831411.09999999986</v>
      </c>
      <c r="H81" s="57">
        <f t="shared" si="28"/>
        <v>728</v>
      </c>
      <c r="I81" s="57">
        <f t="shared" si="28"/>
        <v>728</v>
      </c>
      <c r="J81" s="57">
        <f t="shared" si="28"/>
        <v>75545.3</v>
      </c>
      <c r="K81" s="57">
        <f t="shared" si="28"/>
        <v>1267</v>
      </c>
      <c r="L81" s="57">
        <f t="shared" si="28"/>
        <v>1267</v>
      </c>
      <c r="M81" s="57">
        <f t="shared" si="28"/>
        <v>137302.19999999998</v>
      </c>
      <c r="N81" s="57">
        <f t="shared" si="28"/>
        <v>1264</v>
      </c>
      <c r="O81" s="57">
        <f t="shared" si="28"/>
        <v>1264</v>
      </c>
      <c r="P81" s="57">
        <f t="shared" si="28"/>
        <v>128012.29999999999</v>
      </c>
      <c r="Q81" s="57">
        <f t="shared" si="28"/>
        <v>527</v>
      </c>
      <c r="R81" s="57">
        <f t="shared" si="28"/>
        <v>524</v>
      </c>
      <c r="S81" s="57">
        <f t="shared" si="28"/>
        <v>57065.700000000004</v>
      </c>
      <c r="T81" s="57">
        <f t="shared" si="28"/>
        <v>1404</v>
      </c>
      <c r="U81" s="57">
        <f t="shared" si="28"/>
        <v>1404</v>
      </c>
      <c r="V81" s="57">
        <f t="shared" si="28"/>
        <v>142484.40000000002</v>
      </c>
      <c r="W81" s="57">
        <f t="shared" si="28"/>
        <v>640</v>
      </c>
      <c r="X81" s="57">
        <f t="shared" si="28"/>
        <v>640</v>
      </c>
      <c r="Y81" s="57">
        <f t="shared" si="28"/>
        <v>73602.600000000006</v>
      </c>
      <c r="Z81" s="57">
        <f t="shared" si="28"/>
        <v>441</v>
      </c>
      <c r="AA81" s="57">
        <f t="shared" si="28"/>
        <v>441</v>
      </c>
      <c r="AB81" s="57">
        <f t="shared" si="28"/>
        <v>47784.9</v>
      </c>
      <c r="AC81" s="57">
        <f t="shared" si="28"/>
        <v>631</v>
      </c>
      <c r="AD81" s="57">
        <f t="shared" si="28"/>
        <v>631</v>
      </c>
      <c r="AE81" s="57">
        <f t="shared" si="28"/>
        <v>64019.399999999994</v>
      </c>
      <c r="AF81" s="57">
        <f t="shared" si="28"/>
        <v>991</v>
      </c>
      <c r="AG81" s="57">
        <f t="shared" si="28"/>
        <v>991</v>
      </c>
      <c r="AH81" s="57">
        <f t="shared" si="28"/>
        <v>105594.29999999999</v>
      </c>
      <c r="AI81" s="28">
        <f t="shared" si="23"/>
        <v>3</v>
      </c>
    </row>
    <row r="82" spans="1:35" ht="28.9" hidden="1" customHeight="1" x14ac:dyDescent="0.25">
      <c r="A82" s="59"/>
      <c r="B82" s="59" t="s">
        <v>94</v>
      </c>
      <c r="C82" s="59"/>
      <c r="D82" s="59"/>
      <c r="E82" s="59"/>
      <c r="F82" s="59"/>
      <c r="G82" s="59">
        <v>0.97836689674999999</v>
      </c>
      <c r="H82" s="59"/>
      <c r="I82" s="59"/>
      <c r="J82" s="59">
        <v>0.97836689674999999</v>
      </c>
      <c r="K82" s="59"/>
      <c r="L82" s="59"/>
      <c r="M82" s="59">
        <v>0.97836689674999999</v>
      </c>
      <c r="N82" s="59"/>
      <c r="O82" s="59"/>
      <c r="P82" s="59">
        <v>0.97836689674999999</v>
      </c>
      <c r="Q82" s="59"/>
      <c r="R82" s="59"/>
      <c r="S82" s="59">
        <v>0.97836689674999999</v>
      </c>
      <c r="T82" s="59"/>
      <c r="U82" s="59"/>
      <c r="V82" s="59">
        <v>0.97836689674999999</v>
      </c>
      <c r="W82" s="59"/>
      <c r="X82" s="59"/>
      <c r="Y82" s="59">
        <v>0.97836689674999999</v>
      </c>
      <c r="Z82" s="59"/>
      <c r="AA82" s="59"/>
      <c r="AB82" s="59">
        <v>0.97836689674999999</v>
      </c>
      <c r="AC82" s="59"/>
      <c r="AD82" s="59"/>
      <c r="AE82" s="59">
        <v>0.97836689674999999</v>
      </c>
      <c r="AF82" s="59"/>
      <c r="AG82" s="59"/>
      <c r="AH82" s="59">
        <v>0.97836689674999999</v>
      </c>
      <c r="AI82" s="28">
        <f t="shared" si="23"/>
        <v>0</v>
      </c>
    </row>
    <row r="83" spans="1:35" ht="22.9" hidden="1" customHeight="1" x14ac:dyDescent="0.3">
      <c r="A83" s="59"/>
      <c r="B83" s="59" t="s">
        <v>95</v>
      </c>
      <c r="C83" s="59"/>
      <c r="D83" s="59"/>
      <c r="E83" s="59"/>
      <c r="F83" s="59"/>
      <c r="G83" s="26">
        <f>J83+M83+P83+S83+V83+Y83+AB83+AE83+AH83</f>
        <v>813424.90000000014</v>
      </c>
      <c r="H83" s="59"/>
      <c r="I83" s="59"/>
      <c r="J83" s="60">
        <f>ROUND(J81*J82,1)</f>
        <v>73911</v>
      </c>
      <c r="K83" s="59"/>
      <c r="L83" s="59"/>
      <c r="M83" s="60">
        <f>ROUND(M81*M82,1)</f>
        <v>134331.9</v>
      </c>
      <c r="N83" s="59"/>
      <c r="O83" s="59"/>
      <c r="P83" s="60">
        <f>ROUND(P81*P82,1)</f>
        <v>125243</v>
      </c>
      <c r="Q83" s="59"/>
      <c r="R83" s="59"/>
      <c r="S83" s="60">
        <f>ROUND(S81*S82,1)</f>
        <v>55831.199999999997</v>
      </c>
      <c r="T83" s="59"/>
      <c r="U83" s="59"/>
      <c r="V83" s="60">
        <f>ROUND(V81*V82,1)</f>
        <v>139402</v>
      </c>
      <c r="W83" s="59"/>
      <c r="X83" s="59"/>
      <c r="Y83" s="60">
        <f>ROUND(Y81*Y82,1)</f>
        <v>72010.3</v>
      </c>
      <c r="Z83" s="59"/>
      <c r="AA83" s="59"/>
      <c r="AB83" s="60">
        <f>ROUND(AB81*AB82,1)</f>
        <v>46751.199999999997</v>
      </c>
      <c r="AC83" s="59"/>
      <c r="AD83" s="59"/>
      <c r="AE83" s="60">
        <f>ROUND(AE81*AE82,1)</f>
        <v>62634.5</v>
      </c>
      <c r="AF83" s="59"/>
      <c r="AG83" s="59"/>
      <c r="AH83" s="60">
        <f>ROUND(AH81*AH82,1)-0.2</f>
        <v>103309.8</v>
      </c>
      <c r="AI83" s="28">
        <f t="shared" si="23"/>
        <v>0</v>
      </c>
    </row>
    <row r="84" spans="1:35" ht="25.15" hidden="1" customHeight="1" x14ac:dyDescent="0.3">
      <c r="B84" s="1" t="s">
        <v>96</v>
      </c>
      <c r="G84" s="26">
        <f t="shared" ref="G84:G94" si="29">J84+M84+P84+S84+V84+Y84+AB84+AE84+AH84</f>
        <v>174230</v>
      </c>
      <c r="J84" s="61">
        <v>18405</v>
      </c>
      <c r="K84" s="57"/>
      <c r="L84" s="57"/>
      <c r="M84" s="57">
        <v>28508</v>
      </c>
      <c r="N84" s="57"/>
      <c r="O84" s="57"/>
      <c r="P84" s="57">
        <v>20175</v>
      </c>
      <c r="Q84" s="57"/>
      <c r="R84" s="57"/>
      <c r="S84" s="57">
        <v>12683</v>
      </c>
      <c r="T84" s="57"/>
      <c r="U84" s="57"/>
      <c r="V84" s="57">
        <v>28280</v>
      </c>
      <c r="W84" s="57"/>
      <c r="X84" s="57"/>
      <c r="Y84" s="57">
        <v>13326</v>
      </c>
      <c r="Z84" s="57"/>
      <c r="AA84" s="57"/>
      <c r="AB84" s="57">
        <v>11938</v>
      </c>
      <c r="AC84" s="57"/>
      <c r="AD84" s="57"/>
      <c r="AE84" s="57">
        <v>16631</v>
      </c>
      <c r="AF84" s="57"/>
      <c r="AG84" s="57"/>
      <c r="AH84" s="57">
        <v>24284</v>
      </c>
      <c r="AI84" s="28">
        <f t="shared" si="23"/>
        <v>0</v>
      </c>
    </row>
    <row r="85" spans="1:35" ht="28.15" hidden="1" customHeight="1" x14ac:dyDescent="0.3">
      <c r="B85" s="1" t="s">
        <v>97</v>
      </c>
      <c r="G85" s="26">
        <f t="shared" si="29"/>
        <v>46964</v>
      </c>
      <c r="J85" s="61">
        <f>ROUND(J84*0.26955,0)</f>
        <v>4961</v>
      </c>
      <c r="K85" s="57"/>
      <c r="L85" s="57"/>
      <c r="M85" s="61">
        <f>ROUND(M84*0.26955,0)</f>
        <v>7684</v>
      </c>
      <c r="N85" s="57"/>
      <c r="O85" s="57"/>
      <c r="P85" s="61">
        <f>ROUND(P84*0.26955,0)</f>
        <v>5438</v>
      </c>
      <c r="Q85" s="57"/>
      <c r="R85" s="57"/>
      <c r="S85" s="61">
        <f>ROUND(S84*0.26955,0)</f>
        <v>3419</v>
      </c>
      <c r="T85" s="57"/>
      <c r="U85" s="57"/>
      <c r="V85" s="61">
        <f>ROUND(V84*0.26955,0)</f>
        <v>7623</v>
      </c>
      <c r="W85" s="57"/>
      <c r="X85" s="57"/>
      <c r="Y85" s="61">
        <f>ROUND(Y84*0.26955,0)</f>
        <v>3592</v>
      </c>
      <c r="Z85" s="57"/>
      <c r="AA85" s="57"/>
      <c r="AB85" s="61">
        <f>ROUND(AB84*0.26955,0)</f>
        <v>3218</v>
      </c>
      <c r="AC85" s="57"/>
      <c r="AD85" s="57"/>
      <c r="AE85" s="61">
        <f>ROUND(AE84*0.26955,0)</f>
        <v>4483</v>
      </c>
      <c r="AF85" s="57"/>
      <c r="AG85" s="57"/>
      <c r="AH85" s="61">
        <f>ROUND(AH84*0.26955,0)</f>
        <v>6546</v>
      </c>
      <c r="AI85" s="28">
        <f t="shared" si="23"/>
        <v>0</v>
      </c>
    </row>
    <row r="86" spans="1:35" ht="26.45" hidden="1" customHeight="1" x14ac:dyDescent="0.3">
      <c r="B86" s="1" t="s">
        <v>98</v>
      </c>
      <c r="G86" s="26">
        <f t="shared" si="29"/>
        <v>356636</v>
      </c>
      <c r="J86" s="57">
        <v>33319</v>
      </c>
      <c r="K86" s="57"/>
      <c r="L86" s="57"/>
      <c r="M86" s="57">
        <v>58011</v>
      </c>
      <c r="N86" s="57"/>
      <c r="O86" s="57"/>
      <c r="P86" s="57">
        <v>57501</v>
      </c>
      <c r="Q86" s="57"/>
      <c r="R86" s="57"/>
      <c r="S86" s="57">
        <v>26313</v>
      </c>
      <c r="T86" s="57"/>
      <c r="U86" s="57"/>
      <c r="V86" s="57">
        <v>61769</v>
      </c>
      <c r="W86" s="57"/>
      <c r="X86" s="57"/>
      <c r="Y86" s="57">
        <v>27850</v>
      </c>
      <c r="Z86" s="57"/>
      <c r="AA86" s="57"/>
      <c r="AB86" s="57">
        <v>21439</v>
      </c>
      <c r="AC86" s="57"/>
      <c r="AD86" s="57"/>
      <c r="AE86" s="57">
        <v>24040</v>
      </c>
      <c r="AF86" s="57"/>
      <c r="AG86" s="57"/>
      <c r="AH86" s="57">
        <v>46394</v>
      </c>
      <c r="AI86" s="28">
        <f t="shared" si="23"/>
        <v>0</v>
      </c>
    </row>
    <row r="87" spans="1:35" ht="33.6" hidden="1" customHeight="1" x14ac:dyDescent="0.3">
      <c r="B87" s="1" t="s">
        <v>99</v>
      </c>
      <c r="G87" s="26">
        <f>J87+M87+P87+S87+V87+Y87+AB87+AE87+AH87</f>
        <v>92775</v>
      </c>
      <c r="J87" s="57">
        <f>ROUND(J86*0.26014,1)</f>
        <v>8667.6</v>
      </c>
      <c r="K87" s="57"/>
      <c r="L87" s="57"/>
      <c r="M87" s="57">
        <f>ROUND(M86*0.26014,1)</f>
        <v>15091</v>
      </c>
      <c r="N87" s="57"/>
      <c r="O87" s="57"/>
      <c r="P87" s="57">
        <f>ROUND(P86*0.26014,1)</f>
        <v>14958.3</v>
      </c>
      <c r="Q87" s="57"/>
      <c r="R87" s="57"/>
      <c r="S87" s="57">
        <f>ROUND(S86*0.26014,1)</f>
        <v>6845.1</v>
      </c>
      <c r="T87" s="57"/>
      <c r="U87" s="57"/>
      <c r="V87" s="57">
        <f>ROUND(V86*0.26014,1)</f>
        <v>16068.6</v>
      </c>
      <c r="W87" s="57"/>
      <c r="X87" s="57"/>
      <c r="Y87" s="57">
        <f>ROUND(Y86*0.26014,1)</f>
        <v>7244.9</v>
      </c>
      <c r="Z87" s="57"/>
      <c r="AA87" s="57"/>
      <c r="AB87" s="57">
        <f>ROUND(AB86*0.26014,1)</f>
        <v>5577.1</v>
      </c>
      <c r="AC87" s="57"/>
      <c r="AD87" s="57"/>
      <c r="AE87" s="57">
        <f>ROUND(AE86*0.26014,1)</f>
        <v>6253.8</v>
      </c>
      <c r="AF87" s="57"/>
      <c r="AG87" s="57"/>
      <c r="AH87" s="57">
        <f>ROUND(AH86*0.26014,1)-0.3</f>
        <v>12068.6</v>
      </c>
      <c r="AI87" s="28">
        <f t="shared" si="23"/>
        <v>0</v>
      </c>
    </row>
    <row r="88" spans="1:35" ht="22.15" hidden="1" customHeight="1" x14ac:dyDescent="0.3">
      <c r="B88" s="1" t="s">
        <v>100</v>
      </c>
      <c r="G88" s="26">
        <f t="shared" si="29"/>
        <v>142819.9</v>
      </c>
      <c r="J88" s="57">
        <f>J83-J84-J85-J86-J87</f>
        <v>8558.4</v>
      </c>
      <c r="K88" s="57"/>
      <c r="L88" s="57"/>
      <c r="M88" s="57">
        <f>M83-M84-M85-M86-M87</f>
        <v>25037.899999999994</v>
      </c>
      <c r="N88" s="57"/>
      <c r="O88" s="57"/>
      <c r="P88" s="57">
        <f>P83-P84-P85-P86-P87</f>
        <v>27170.7</v>
      </c>
      <c r="Q88" s="57"/>
      <c r="R88" s="57"/>
      <c r="S88" s="57">
        <f>S83-S84-S85-S86-S87</f>
        <v>6571.0999999999967</v>
      </c>
      <c r="T88" s="57"/>
      <c r="U88" s="57"/>
      <c r="V88" s="57">
        <f>V83-V84-V85-V86-V87</f>
        <v>25661.4</v>
      </c>
      <c r="W88" s="57"/>
      <c r="X88" s="57"/>
      <c r="Y88" s="57">
        <f>Y83-Y84-Y85-Y86-Y87</f>
        <v>19997.400000000001</v>
      </c>
      <c r="Z88" s="57"/>
      <c r="AA88" s="57"/>
      <c r="AB88" s="57">
        <f>AB83-AB84-AB85-AB86-AB87</f>
        <v>4579.0999999999967</v>
      </c>
      <c r="AC88" s="57"/>
      <c r="AD88" s="57"/>
      <c r="AE88" s="57">
        <f>AE83-AE84-AE85-AE86-AE87</f>
        <v>11226.7</v>
      </c>
      <c r="AF88" s="57"/>
      <c r="AG88" s="57"/>
      <c r="AH88" s="57">
        <f>AH83-AH84-AH85-AH86-AH87</f>
        <v>14017.200000000003</v>
      </c>
      <c r="AI88" s="28">
        <f t="shared" si="23"/>
        <v>0</v>
      </c>
    </row>
    <row r="89" spans="1:35" ht="18.75" hidden="1" x14ac:dyDescent="0.3">
      <c r="B89" s="1">
        <v>221</v>
      </c>
      <c r="G89" s="26">
        <f t="shared" si="29"/>
        <v>919.99999999999989</v>
      </c>
      <c r="J89" s="57">
        <v>88.3</v>
      </c>
      <c r="K89" s="57"/>
      <c r="L89" s="57"/>
      <c r="M89" s="57">
        <v>213.4</v>
      </c>
      <c r="N89" s="57"/>
      <c r="O89" s="57"/>
      <c r="P89" s="57">
        <v>88.3</v>
      </c>
      <c r="Q89" s="57"/>
      <c r="R89" s="57"/>
      <c r="S89" s="57">
        <v>88.3</v>
      </c>
      <c r="T89" s="57"/>
      <c r="U89" s="57"/>
      <c r="V89" s="57">
        <v>88.3</v>
      </c>
      <c r="W89" s="57"/>
      <c r="X89" s="57"/>
      <c r="Y89" s="57">
        <v>88.3</v>
      </c>
      <c r="Z89" s="57"/>
      <c r="AA89" s="57"/>
      <c r="AB89" s="57">
        <v>88.3</v>
      </c>
      <c r="AC89" s="57"/>
      <c r="AD89" s="57"/>
      <c r="AE89" s="57">
        <v>88.3</v>
      </c>
      <c r="AF89" s="57"/>
      <c r="AG89" s="57"/>
      <c r="AH89" s="57">
        <v>88.5</v>
      </c>
      <c r="AI89" s="28">
        <f t="shared" si="23"/>
        <v>0</v>
      </c>
    </row>
    <row r="90" spans="1:35" ht="18.75" hidden="1" x14ac:dyDescent="0.3">
      <c r="B90" s="1">
        <v>226</v>
      </c>
      <c r="G90" s="26">
        <f t="shared" si="29"/>
        <v>1134</v>
      </c>
      <c r="J90" s="57">
        <v>126</v>
      </c>
      <c r="K90" s="57"/>
      <c r="L90" s="57"/>
      <c r="M90" s="57">
        <v>126</v>
      </c>
      <c r="N90" s="57"/>
      <c r="O90" s="57"/>
      <c r="P90" s="57">
        <v>126</v>
      </c>
      <c r="Q90" s="57"/>
      <c r="R90" s="57"/>
      <c r="S90" s="57">
        <v>126</v>
      </c>
      <c r="T90" s="57"/>
      <c r="U90" s="57"/>
      <c r="V90" s="57">
        <v>126</v>
      </c>
      <c r="W90" s="57"/>
      <c r="X90" s="57"/>
      <c r="Y90" s="57">
        <v>126</v>
      </c>
      <c r="Z90" s="57"/>
      <c r="AA90" s="57"/>
      <c r="AB90" s="57">
        <v>126</v>
      </c>
      <c r="AC90" s="57"/>
      <c r="AD90" s="57"/>
      <c r="AE90" s="57">
        <v>126</v>
      </c>
      <c r="AF90" s="57"/>
      <c r="AG90" s="57"/>
      <c r="AH90" s="57">
        <v>126</v>
      </c>
      <c r="AI90" s="28">
        <f t="shared" si="23"/>
        <v>0</v>
      </c>
    </row>
    <row r="91" spans="1:35" ht="18.75" hidden="1" x14ac:dyDescent="0.3">
      <c r="B91" s="1">
        <v>290</v>
      </c>
      <c r="G91" s="26">
        <f t="shared" si="29"/>
        <v>81</v>
      </c>
      <c r="J91" s="57">
        <v>9</v>
      </c>
      <c r="K91" s="57"/>
      <c r="L91" s="57"/>
      <c r="M91" s="57">
        <v>9</v>
      </c>
      <c r="N91" s="57"/>
      <c r="O91" s="57"/>
      <c r="P91" s="57">
        <v>9</v>
      </c>
      <c r="Q91" s="57"/>
      <c r="R91" s="57"/>
      <c r="S91" s="57">
        <v>9</v>
      </c>
      <c r="T91" s="57"/>
      <c r="U91" s="57"/>
      <c r="V91" s="57">
        <v>9</v>
      </c>
      <c r="W91" s="57"/>
      <c r="X91" s="57"/>
      <c r="Y91" s="57">
        <v>9</v>
      </c>
      <c r="Z91" s="57"/>
      <c r="AA91" s="57"/>
      <c r="AB91" s="57">
        <v>9</v>
      </c>
      <c r="AC91" s="57"/>
      <c r="AD91" s="57"/>
      <c r="AE91" s="57">
        <v>9</v>
      </c>
      <c r="AF91" s="57"/>
      <c r="AG91" s="57"/>
      <c r="AH91" s="57">
        <v>9</v>
      </c>
      <c r="AI91" s="28">
        <f t="shared" si="23"/>
        <v>0</v>
      </c>
    </row>
    <row r="92" spans="1:35" ht="18.75" hidden="1" x14ac:dyDescent="0.3">
      <c r="B92" s="1">
        <v>310</v>
      </c>
      <c r="G92" s="26">
        <f t="shared" si="29"/>
        <v>56052.200000000004</v>
      </c>
      <c r="J92" s="57">
        <v>2133</v>
      </c>
      <c r="K92" s="57">
        <f t="shared" ref="K92:AG92" si="30">ROUND(K83*0.07,1)</f>
        <v>0</v>
      </c>
      <c r="L92" s="57">
        <f t="shared" si="30"/>
        <v>0</v>
      </c>
      <c r="M92" s="57">
        <f>ROUND(M83*0.07,1)+3000</f>
        <v>12403.2</v>
      </c>
      <c r="N92" s="57">
        <f t="shared" si="30"/>
        <v>0</v>
      </c>
      <c r="O92" s="57">
        <f t="shared" si="30"/>
        <v>0</v>
      </c>
      <c r="P92" s="57">
        <f>ROUND(P83*0.07,1)+3000</f>
        <v>11767</v>
      </c>
      <c r="Q92" s="57">
        <f t="shared" si="30"/>
        <v>0</v>
      </c>
      <c r="R92" s="57">
        <f t="shared" si="30"/>
        <v>0</v>
      </c>
      <c r="S92" s="57">
        <v>1347</v>
      </c>
      <c r="T92" s="57">
        <f t="shared" si="30"/>
        <v>0</v>
      </c>
      <c r="U92" s="57">
        <f t="shared" si="30"/>
        <v>0</v>
      </c>
      <c r="V92" s="57">
        <f t="shared" si="30"/>
        <v>9758.1</v>
      </c>
      <c r="W92" s="57">
        <f t="shared" si="30"/>
        <v>0</v>
      </c>
      <c r="X92" s="57">
        <f t="shared" si="30"/>
        <v>0</v>
      </c>
      <c r="Y92" s="57">
        <f>ROUND(Y83*0.07,1)+1216.2</f>
        <v>6256.9</v>
      </c>
      <c r="Z92" s="57">
        <f t="shared" si="30"/>
        <v>0</v>
      </c>
      <c r="AA92" s="57">
        <f t="shared" si="30"/>
        <v>0</v>
      </c>
      <c r="AB92" s="57">
        <f t="shared" si="30"/>
        <v>3272.6</v>
      </c>
      <c r="AC92" s="57">
        <f t="shared" si="30"/>
        <v>0</v>
      </c>
      <c r="AD92" s="57">
        <f t="shared" si="30"/>
        <v>0</v>
      </c>
      <c r="AE92" s="57">
        <f t="shared" si="30"/>
        <v>4384.3999999999996</v>
      </c>
      <c r="AF92" s="57">
        <f t="shared" si="30"/>
        <v>0</v>
      </c>
      <c r="AG92" s="57">
        <f t="shared" si="30"/>
        <v>0</v>
      </c>
      <c r="AH92" s="57">
        <v>4730</v>
      </c>
      <c r="AI92" s="28">
        <f t="shared" si="23"/>
        <v>0</v>
      </c>
    </row>
    <row r="93" spans="1:35" ht="18.75" hidden="1" x14ac:dyDescent="0.3">
      <c r="B93" s="1">
        <v>343</v>
      </c>
      <c r="G93" s="26">
        <f t="shared" si="29"/>
        <v>150</v>
      </c>
      <c r="J93" s="57">
        <v>15</v>
      </c>
      <c r="K93" s="57"/>
      <c r="L93" s="57"/>
      <c r="M93" s="57">
        <v>15</v>
      </c>
      <c r="N93" s="57"/>
      <c r="O93" s="57"/>
      <c r="P93" s="57">
        <v>15</v>
      </c>
      <c r="Q93" s="57"/>
      <c r="R93" s="57"/>
      <c r="S93" s="57">
        <v>15</v>
      </c>
      <c r="T93" s="57"/>
      <c r="U93" s="57"/>
      <c r="V93" s="57">
        <v>15</v>
      </c>
      <c r="W93" s="57"/>
      <c r="X93" s="57"/>
      <c r="Y93" s="57">
        <v>15</v>
      </c>
      <c r="Z93" s="57"/>
      <c r="AA93" s="57"/>
      <c r="AB93" s="57">
        <v>15</v>
      </c>
      <c r="AC93" s="57"/>
      <c r="AD93" s="57"/>
      <c r="AE93" s="57">
        <v>15</v>
      </c>
      <c r="AF93" s="57"/>
      <c r="AG93" s="57"/>
      <c r="AH93" s="57">
        <v>30</v>
      </c>
      <c r="AI93" s="28">
        <f t="shared" si="23"/>
        <v>0</v>
      </c>
    </row>
    <row r="94" spans="1:35" s="62" customFormat="1" ht="18.75" hidden="1" x14ac:dyDescent="0.3">
      <c r="B94" s="62">
        <v>345</v>
      </c>
      <c r="G94" s="63">
        <f t="shared" si="29"/>
        <v>84482.699999999983</v>
      </c>
      <c r="J94" s="57">
        <f>J88-J89-J90-J91-J92-J93</f>
        <v>6187.1</v>
      </c>
      <c r="K94" s="57">
        <f t="shared" ref="K94:AH94" si="31">K88-K89-K90-K91-K92-K93</f>
        <v>0</v>
      </c>
      <c r="L94" s="57">
        <f t="shared" si="31"/>
        <v>0</v>
      </c>
      <c r="M94" s="57">
        <f t="shared" si="31"/>
        <v>12271.299999999992</v>
      </c>
      <c r="N94" s="57">
        <f t="shared" si="31"/>
        <v>0</v>
      </c>
      <c r="O94" s="57">
        <f t="shared" si="31"/>
        <v>0</v>
      </c>
      <c r="P94" s="57">
        <f t="shared" si="31"/>
        <v>15165.400000000001</v>
      </c>
      <c r="Q94" s="57">
        <f t="shared" si="31"/>
        <v>0</v>
      </c>
      <c r="R94" s="57">
        <f t="shared" si="31"/>
        <v>0</v>
      </c>
      <c r="S94" s="57">
        <f t="shared" si="31"/>
        <v>4985.7999999999965</v>
      </c>
      <c r="T94" s="57">
        <f t="shared" si="31"/>
        <v>0</v>
      </c>
      <c r="U94" s="57">
        <f t="shared" si="31"/>
        <v>0</v>
      </c>
      <c r="V94" s="57">
        <f t="shared" si="31"/>
        <v>15665.000000000002</v>
      </c>
      <c r="W94" s="57">
        <f t="shared" si="31"/>
        <v>0</v>
      </c>
      <c r="X94" s="57">
        <f t="shared" si="31"/>
        <v>0</v>
      </c>
      <c r="Y94" s="57">
        <f t="shared" si="31"/>
        <v>13502.200000000003</v>
      </c>
      <c r="Z94" s="57">
        <f t="shared" si="31"/>
        <v>0</v>
      </c>
      <c r="AA94" s="57">
        <f t="shared" si="31"/>
        <v>0</v>
      </c>
      <c r="AB94" s="57">
        <f t="shared" si="31"/>
        <v>1068.1999999999966</v>
      </c>
      <c r="AC94" s="57">
        <f t="shared" si="31"/>
        <v>0</v>
      </c>
      <c r="AD94" s="57">
        <f t="shared" si="31"/>
        <v>0</v>
      </c>
      <c r="AE94" s="57">
        <f t="shared" si="31"/>
        <v>6604.0000000000018</v>
      </c>
      <c r="AF94" s="57">
        <f t="shared" si="31"/>
        <v>0</v>
      </c>
      <c r="AG94" s="57">
        <f t="shared" si="31"/>
        <v>0</v>
      </c>
      <c r="AH94" s="57">
        <f t="shared" si="31"/>
        <v>9033.7000000000025</v>
      </c>
      <c r="AI94" s="28">
        <f t="shared" si="23"/>
        <v>0</v>
      </c>
    </row>
    <row r="95" spans="1:35" hidden="1" x14ac:dyDescent="0.25">
      <c r="AI95" s="28">
        <f t="shared" si="23"/>
        <v>0</v>
      </c>
    </row>
    <row r="96" spans="1:35" hidden="1" x14ac:dyDescent="0.25">
      <c r="G96" s="58">
        <f>G83-G84-G85-G86-G87-G89-G90-G91-G92-G93-G94</f>
        <v>1.4551915228366852E-10</v>
      </c>
      <c r="H96" s="58">
        <f t="shared" ref="H96:AH96" si="32">H83-H84-H85-H86-H87-H89-H90-H91-H92-H93-H94</f>
        <v>0</v>
      </c>
      <c r="I96" s="58">
        <f t="shared" si="32"/>
        <v>0</v>
      </c>
      <c r="J96" s="58">
        <f t="shared" si="32"/>
        <v>0</v>
      </c>
      <c r="K96" s="58">
        <f t="shared" si="32"/>
        <v>0</v>
      </c>
      <c r="L96" s="58">
        <f t="shared" si="32"/>
        <v>0</v>
      </c>
      <c r="M96" s="58">
        <f t="shared" si="32"/>
        <v>0</v>
      </c>
      <c r="N96" s="58">
        <f t="shared" si="32"/>
        <v>0</v>
      </c>
      <c r="O96" s="58">
        <f t="shared" si="32"/>
        <v>0</v>
      </c>
      <c r="P96" s="58">
        <f t="shared" si="32"/>
        <v>0</v>
      </c>
      <c r="Q96" s="58">
        <f t="shared" si="32"/>
        <v>0</v>
      </c>
      <c r="R96" s="58">
        <f t="shared" si="32"/>
        <v>0</v>
      </c>
      <c r="S96" s="58">
        <f t="shared" si="32"/>
        <v>0</v>
      </c>
      <c r="T96" s="58">
        <f t="shared" si="32"/>
        <v>0</v>
      </c>
      <c r="U96" s="58">
        <f t="shared" si="32"/>
        <v>0</v>
      </c>
      <c r="V96" s="58">
        <f t="shared" si="32"/>
        <v>0</v>
      </c>
      <c r="W96" s="58">
        <f t="shared" si="32"/>
        <v>0</v>
      </c>
      <c r="X96" s="58">
        <f t="shared" si="32"/>
        <v>0</v>
      </c>
      <c r="Y96" s="58">
        <f t="shared" si="32"/>
        <v>0</v>
      </c>
      <c r="Z96" s="58">
        <f t="shared" si="32"/>
        <v>0</v>
      </c>
      <c r="AA96" s="58">
        <f t="shared" si="32"/>
        <v>0</v>
      </c>
      <c r="AB96" s="58">
        <f t="shared" si="32"/>
        <v>0</v>
      </c>
      <c r="AC96" s="58">
        <f t="shared" si="32"/>
        <v>0</v>
      </c>
      <c r="AD96" s="58">
        <f t="shared" si="32"/>
        <v>0</v>
      </c>
      <c r="AE96" s="58">
        <f t="shared" si="32"/>
        <v>0</v>
      </c>
      <c r="AF96" s="58">
        <f t="shared" si="32"/>
        <v>0</v>
      </c>
      <c r="AG96" s="58">
        <f t="shared" si="32"/>
        <v>0</v>
      </c>
      <c r="AH96" s="58">
        <f t="shared" si="32"/>
        <v>0</v>
      </c>
      <c r="AI96" s="28">
        <f t="shared" si="23"/>
        <v>0</v>
      </c>
    </row>
    <row r="97" spans="2:35" x14ac:dyDescent="0.25">
      <c r="AI97" s="28">
        <f t="shared" si="23"/>
        <v>0</v>
      </c>
    </row>
    <row r="98" spans="2:35" x14ac:dyDescent="0.25">
      <c r="B98" s="1" t="s">
        <v>101</v>
      </c>
      <c r="D98" s="1">
        <f>D10+D11+D12+D13+D14+D15+D16+D17+D18+D19+D20+D21+D22+D23+D24+D25+D26+D27+D28+D29+D30</f>
        <v>3270</v>
      </c>
      <c r="E98" s="1">
        <f t="shared" ref="E98:AH98" si="33">E10+E11+E12+E13+E14+E15+E16+E17+E18+E19+E20+E21+E22+E23+E24+E25+E26+E27+E28+E29+E30</f>
        <v>3270</v>
      </c>
      <c r="F98" s="1">
        <f t="shared" si="33"/>
        <v>3270</v>
      </c>
      <c r="G98" s="1">
        <f t="shared" si="33"/>
        <v>351809.89999999997</v>
      </c>
      <c r="H98" s="1">
        <f t="shared" si="33"/>
        <v>293</v>
      </c>
      <c r="I98" s="1">
        <f t="shared" si="33"/>
        <v>293</v>
      </c>
      <c r="J98" s="1">
        <f t="shared" si="33"/>
        <v>31470.2</v>
      </c>
      <c r="K98" s="1">
        <f t="shared" si="33"/>
        <v>533</v>
      </c>
      <c r="L98" s="1">
        <f t="shared" si="33"/>
        <v>533</v>
      </c>
      <c r="M98" s="1">
        <f t="shared" si="33"/>
        <v>57168.5</v>
      </c>
      <c r="N98" s="1">
        <f t="shared" si="33"/>
        <v>275</v>
      </c>
      <c r="O98" s="1">
        <f t="shared" si="33"/>
        <v>275</v>
      </c>
      <c r="P98" s="1">
        <f t="shared" si="33"/>
        <v>29427.200000000001</v>
      </c>
      <c r="Q98" s="1">
        <f t="shared" si="33"/>
        <v>190</v>
      </c>
      <c r="R98" s="1">
        <f t="shared" si="33"/>
        <v>190</v>
      </c>
      <c r="S98" s="1">
        <f t="shared" si="33"/>
        <v>20523.400000000001</v>
      </c>
      <c r="T98" s="1">
        <f t="shared" si="33"/>
        <v>425</v>
      </c>
      <c r="U98" s="1">
        <f t="shared" si="33"/>
        <v>425</v>
      </c>
      <c r="V98" s="1">
        <f t="shared" si="33"/>
        <v>45689.4</v>
      </c>
      <c r="W98" s="1">
        <f t="shared" si="33"/>
        <v>522</v>
      </c>
      <c r="X98" s="1">
        <f t="shared" si="33"/>
        <v>522</v>
      </c>
      <c r="Y98" s="1">
        <f t="shared" si="33"/>
        <v>56355.5</v>
      </c>
      <c r="Z98" s="1">
        <f t="shared" si="33"/>
        <v>440</v>
      </c>
      <c r="AA98" s="1">
        <f t="shared" si="33"/>
        <v>440</v>
      </c>
      <c r="AB98" s="1">
        <f t="shared" si="33"/>
        <v>47083.5</v>
      </c>
      <c r="AC98" s="1">
        <f t="shared" si="33"/>
        <v>265</v>
      </c>
      <c r="AD98" s="1">
        <f t="shared" si="33"/>
        <v>265</v>
      </c>
      <c r="AE98" s="1">
        <f t="shared" si="33"/>
        <v>28357.1</v>
      </c>
      <c r="AF98" s="1">
        <f t="shared" si="33"/>
        <v>327</v>
      </c>
      <c r="AG98" s="1">
        <f t="shared" si="33"/>
        <v>327</v>
      </c>
      <c r="AH98" s="1">
        <f t="shared" si="33"/>
        <v>35735.1</v>
      </c>
      <c r="AI98" s="28">
        <f t="shared" si="23"/>
        <v>0</v>
      </c>
    </row>
    <row r="99" spans="2:35" x14ac:dyDescent="0.25">
      <c r="B99" s="1" t="s">
        <v>102</v>
      </c>
      <c r="D99" s="1">
        <f>D31+D32+D33+D34+D35+D36+D37+D38+D39+D40+D41+D42+D43+D44+D45+D46+D47+D48+D49+D50+D51+D52</f>
        <v>3606</v>
      </c>
      <c r="E99" s="1">
        <f t="shared" ref="E99:AH99" si="34">E31+E32+E33+E34+E35+E36+E37+E38+E39+E40+E41+E42+E43+E44+E45+E46+E47+E48+E49+E50+E51+E52</f>
        <v>3607</v>
      </c>
      <c r="F99" s="1">
        <f t="shared" si="34"/>
        <v>3605</v>
      </c>
      <c r="G99" s="1">
        <f t="shared" si="34"/>
        <v>350140.8</v>
      </c>
      <c r="H99" s="1">
        <f t="shared" si="34"/>
        <v>381</v>
      </c>
      <c r="I99" s="1">
        <f t="shared" si="34"/>
        <v>381</v>
      </c>
      <c r="J99" s="1">
        <f t="shared" si="34"/>
        <v>36466.699999999997</v>
      </c>
      <c r="K99" s="1">
        <f t="shared" si="34"/>
        <v>579</v>
      </c>
      <c r="L99" s="1">
        <f t="shared" si="34"/>
        <v>579</v>
      </c>
      <c r="M99" s="1">
        <f t="shared" si="34"/>
        <v>55617.8</v>
      </c>
      <c r="N99" s="1">
        <f t="shared" si="34"/>
        <v>793</v>
      </c>
      <c r="O99" s="1">
        <f t="shared" si="34"/>
        <v>793</v>
      </c>
      <c r="P99" s="1">
        <f t="shared" si="34"/>
        <v>75900.399999999994</v>
      </c>
      <c r="Q99" s="1">
        <f t="shared" si="34"/>
        <v>260</v>
      </c>
      <c r="R99" s="1">
        <f t="shared" si="34"/>
        <v>258</v>
      </c>
      <c r="S99" s="1">
        <f t="shared" si="34"/>
        <v>24770.799999999999</v>
      </c>
      <c r="T99" s="1">
        <f t="shared" si="34"/>
        <v>788</v>
      </c>
      <c r="U99" s="1">
        <f t="shared" si="34"/>
        <v>788</v>
      </c>
      <c r="V99" s="1">
        <f t="shared" si="34"/>
        <v>75421.8</v>
      </c>
      <c r="W99" s="1">
        <f t="shared" si="34"/>
        <v>0</v>
      </c>
      <c r="X99" s="1">
        <f t="shared" si="34"/>
        <v>0</v>
      </c>
      <c r="Y99" s="1">
        <f t="shared" si="34"/>
        <v>0</v>
      </c>
      <c r="Z99" s="1">
        <f t="shared" si="34"/>
        <v>0</v>
      </c>
      <c r="AA99" s="1">
        <f t="shared" si="34"/>
        <v>0</v>
      </c>
      <c r="AB99" s="1">
        <f t="shared" si="34"/>
        <v>0</v>
      </c>
      <c r="AC99" s="1">
        <f t="shared" si="34"/>
        <v>290</v>
      </c>
      <c r="AD99" s="1">
        <f t="shared" si="34"/>
        <v>290</v>
      </c>
      <c r="AE99" s="1">
        <f t="shared" si="34"/>
        <v>27756.799999999999</v>
      </c>
      <c r="AF99" s="1">
        <f t="shared" si="34"/>
        <v>516</v>
      </c>
      <c r="AG99" s="1">
        <f t="shared" si="34"/>
        <v>516</v>
      </c>
      <c r="AH99" s="1">
        <f t="shared" si="34"/>
        <v>54206.5</v>
      </c>
      <c r="AI99" s="28">
        <f t="shared" si="23"/>
        <v>2</v>
      </c>
    </row>
    <row r="100" spans="2:35" x14ac:dyDescent="0.25">
      <c r="B100" s="1" t="s">
        <v>103</v>
      </c>
      <c r="D100" s="1">
        <f>D53+D54+D55+D56+D57+D58+D59+D60+D61+D62+D63+D64+D65+D66+D67+D68+D69+D70+D71+D72+D73+D74+D75+D76-D78+D77+D78+D79+D80</f>
        <v>841</v>
      </c>
      <c r="E100" s="1">
        <f t="shared" ref="E100:AH100" si="35">E53+E54+E55+E56+E57+E58+E59+E60+E61+E62+E63+E64+E65+E66+E67+E68+E69+E70+E71+E72+E73+E74+E75+E76-E78+E77+E78+E79+E80</f>
        <v>841</v>
      </c>
      <c r="F100" s="1">
        <f t="shared" si="35"/>
        <v>840</v>
      </c>
      <c r="G100" s="1">
        <f t="shared" si="35"/>
        <v>106416.90000000001</v>
      </c>
      <c r="H100" s="1">
        <f t="shared" si="35"/>
        <v>54</v>
      </c>
      <c r="I100" s="1">
        <f t="shared" si="35"/>
        <v>54</v>
      </c>
      <c r="J100" s="1">
        <f t="shared" si="35"/>
        <v>7608.4000000000005</v>
      </c>
      <c r="K100" s="1">
        <f t="shared" si="35"/>
        <v>95</v>
      </c>
      <c r="L100" s="1">
        <f t="shared" si="35"/>
        <v>95</v>
      </c>
      <c r="M100" s="1">
        <f t="shared" si="35"/>
        <v>16615.3</v>
      </c>
      <c r="N100" s="1">
        <f t="shared" si="35"/>
        <v>196</v>
      </c>
      <c r="O100" s="1">
        <f t="shared" si="35"/>
        <v>196</v>
      </c>
      <c r="P100" s="1">
        <f t="shared" si="35"/>
        <v>22684.7</v>
      </c>
      <c r="Q100" s="1">
        <f t="shared" si="35"/>
        <v>77</v>
      </c>
      <c r="R100" s="1">
        <f t="shared" si="35"/>
        <v>76</v>
      </c>
      <c r="S100" s="1">
        <f t="shared" si="35"/>
        <v>11771.5</v>
      </c>
      <c r="T100" s="1">
        <f t="shared" si="35"/>
        <v>191</v>
      </c>
      <c r="U100" s="1">
        <f t="shared" si="35"/>
        <v>191</v>
      </c>
      <c r="V100" s="1">
        <f t="shared" si="35"/>
        <v>21373.200000000001</v>
      </c>
      <c r="W100" s="1">
        <f t="shared" si="35"/>
        <v>3</v>
      </c>
      <c r="X100" s="1">
        <f t="shared" si="35"/>
        <v>3</v>
      </c>
      <c r="Y100" s="1">
        <f t="shared" si="35"/>
        <v>2104.1999999999998</v>
      </c>
      <c r="Z100" s="1">
        <f t="shared" si="35"/>
        <v>1</v>
      </c>
      <c r="AA100" s="1">
        <f t="shared" si="35"/>
        <v>1</v>
      </c>
      <c r="AB100" s="1">
        <f t="shared" si="35"/>
        <v>701.4</v>
      </c>
      <c r="AC100" s="1">
        <f t="shared" si="35"/>
        <v>76</v>
      </c>
      <c r="AD100" s="1">
        <f t="shared" si="35"/>
        <v>76</v>
      </c>
      <c r="AE100" s="1">
        <f t="shared" si="35"/>
        <v>7905.5</v>
      </c>
      <c r="AF100" s="1">
        <f t="shared" si="35"/>
        <v>148</v>
      </c>
      <c r="AG100" s="1">
        <f t="shared" si="35"/>
        <v>148</v>
      </c>
      <c r="AH100" s="1">
        <f t="shared" si="35"/>
        <v>15652.699999999999</v>
      </c>
      <c r="AI100" s="28">
        <f t="shared" si="23"/>
        <v>1</v>
      </c>
    </row>
    <row r="101" spans="2:35" x14ac:dyDescent="0.25">
      <c r="B101" s="1" t="s">
        <v>104</v>
      </c>
      <c r="D101" s="1">
        <f>D9</f>
        <v>175</v>
      </c>
      <c r="E101" s="1">
        <f t="shared" ref="E101:AH101" si="36">E9</f>
        <v>175</v>
      </c>
      <c r="F101" s="1">
        <f t="shared" si="36"/>
        <v>175</v>
      </c>
      <c r="G101" s="1">
        <f t="shared" si="36"/>
        <v>23043.5</v>
      </c>
      <c r="H101" s="1">
        <f t="shared" si="36"/>
        <v>0</v>
      </c>
      <c r="I101" s="1">
        <f t="shared" si="36"/>
        <v>0</v>
      </c>
      <c r="J101" s="1">
        <f t="shared" si="36"/>
        <v>0</v>
      </c>
      <c r="K101" s="1">
        <f t="shared" si="36"/>
        <v>60</v>
      </c>
      <c r="L101" s="1">
        <f t="shared" si="36"/>
        <v>60</v>
      </c>
      <c r="M101" s="1">
        <f t="shared" si="36"/>
        <v>7900.6</v>
      </c>
      <c r="N101" s="1">
        <f t="shared" si="36"/>
        <v>0</v>
      </c>
      <c r="O101" s="1">
        <f t="shared" si="36"/>
        <v>0</v>
      </c>
      <c r="P101" s="1">
        <f t="shared" si="36"/>
        <v>0</v>
      </c>
      <c r="Q101" s="1">
        <f t="shared" si="36"/>
        <v>0</v>
      </c>
      <c r="R101" s="1">
        <f t="shared" si="36"/>
        <v>0</v>
      </c>
      <c r="S101" s="1">
        <f t="shared" si="36"/>
        <v>0</v>
      </c>
      <c r="T101" s="1">
        <f t="shared" si="36"/>
        <v>0</v>
      </c>
      <c r="U101" s="1">
        <f t="shared" si="36"/>
        <v>0</v>
      </c>
      <c r="V101" s="1">
        <f t="shared" si="36"/>
        <v>0</v>
      </c>
      <c r="W101" s="1">
        <f t="shared" si="36"/>
        <v>115</v>
      </c>
      <c r="X101" s="1">
        <f t="shared" si="36"/>
        <v>115</v>
      </c>
      <c r="Y101" s="1">
        <f t="shared" si="36"/>
        <v>15142.9</v>
      </c>
      <c r="Z101" s="1">
        <f t="shared" si="36"/>
        <v>0</v>
      </c>
      <c r="AA101" s="1">
        <f t="shared" si="36"/>
        <v>0</v>
      </c>
      <c r="AB101" s="1">
        <f t="shared" si="36"/>
        <v>0</v>
      </c>
      <c r="AC101" s="1">
        <f t="shared" si="36"/>
        <v>0</v>
      </c>
      <c r="AD101" s="1">
        <f t="shared" si="36"/>
        <v>0</v>
      </c>
      <c r="AE101" s="1">
        <f t="shared" si="36"/>
        <v>0</v>
      </c>
      <c r="AF101" s="1">
        <f t="shared" si="36"/>
        <v>0</v>
      </c>
      <c r="AG101" s="1">
        <f t="shared" si="36"/>
        <v>0</v>
      </c>
      <c r="AH101" s="1">
        <f t="shared" si="36"/>
        <v>0</v>
      </c>
      <c r="AI101" s="28">
        <f t="shared" si="23"/>
        <v>0</v>
      </c>
    </row>
    <row r="102" spans="2:35" x14ac:dyDescent="0.25">
      <c r="AI102" s="28">
        <f t="shared" si="23"/>
        <v>0</v>
      </c>
    </row>
    <row r="103" spans="2:35" x14ac:dyDescent="0.25">
      <c r="AI103" s="28">
        <f t="shared" si="23"/>
        <v>0</v>
      </c>
    </row>
  </sheetData>
  <autoFilter ref="A7:BG81"/>
  <mergeCells count="34">
    <mergeCell ref="AF6:AG6"/>
    <mergeCell ref="AH6:AH7"/>
    <mergeCell ref="W6:X6"/>
    <mergeCell ref="Y6:Y7"/>
    <mergeCell ref="Z6:AA6"/>
    <mergeCell ref="AB6:AB7"/>
    <mergeCell ref="AC6:AD6"/>
    <mergeCell ref="AE6:AE7"/>
    <mergeCell ref="N6:O6"/>
    <mergeCell ref="P6:P7"/>
    <mergeCell ref="Q6:R6"/>
    <mergeCell ref="S6:S7"/>
    <mergeCell ref="T6:U6"/>
    <mergeCell ref="V6:V7"/>
    <mergeCell ref="W5:Y5"/>
    <mergeCell ref="Z5:AB5"/>
    <mergeCell ref="AC5:AE5"/>
    <mergeCell ref="AF5:AH5"/>
    <mergeCell ref="D6:F6"/>
    <mergeCell ref="G6:G7"/>
    <mergeCell ref="H6:I6"/>
    <mergeCell ref="J6:J7"/>
    <mergeCell ref="K6:L6"/>
    <mergeCell ref="M6:M7"/>
    <mergeCell ref="A4:V4"/>
    <mergeCell ref="A5:A7"/>
    <mergeCell ref="B5:B7"/>
    <mergeCell ref="C5:C7"/>
    <mergeCell ref="D5:G5"/>
    <mergeCell ref="H5:J5"/>
    <mergeCell ref="K5:M5"/>
    <mergeCell ref="N5:P5"/>
    <mergeCell ref="Q5:S5"/>
    <mergeCell ref="T5:V5"/>
  </mergeCells>
  <pageMargins left="0.70866141732283472" right="0.70866141732283472" top="0.74803149606299213" bottom="0.74803149606299213" header="0.31496062992125984" footer="0.31496062992125984"/>
  <pageSetup paperSize="8" scale="4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3</vt:lpstr>
      <vt:lpstr>'приложение 3'!Заголовки_для_печати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В. Арикова</dc:creator>
  <cp:lastModifiedBy>Наталья В. Арикова</cp:lastModifiedBy>
  <dcterms:created xsi:type="dcterms:W3CDTF">2019-02-28T10:08:35Z</dcterms:created>
  <dcterms:modified xsi:type="dcterms:W3CDTF">2019-02-28T10:08:53Z</dcterms:modified>
</cp:coreProperties>
</file>